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795" windowHeight="12075"/>
  </bookViews>
  <sheets>
    <sheet name="38.2015 CONFERIDO E HOMOLOGADO" sheetId="1" r:id="rId1"/>
  </sheets>
  <calcPr calcId="145621"/>
</workbook>
</file>

<file path=xl/calcChain.xml><?xml version="1.0" encoding="utf-8"?>
<calcChain xmlns="http://schemas.openxmlformats.org/spreadsheetml/2006/main">
  <c r="G4" i="1" l="1"/>
  <c r="V4" i="1"/>
  <c r="AE4" i="1" s="1"/>
  <c r="W4" i="1" s="1"/>
  <c r="V5" i="1"/>
  <c r="AU5" i="1"/>
  <c r="G5" i="1" s="1"/>
  <c r="AE5" i="1" s="1"/>
  <c r="G6" i="1"/>
  <c r="V6" i="1"/>
  <c r="G7" i="1"/>
  <c r="V7" i="1"/>
  <c r="AD7" i="1"/>
  <c r="AE7" i="1"/>
  <c r="V8" i="1"/>
  <c r="AD8" i="1"/>
  <c r="AE8" i="1"/>
  <c r="AU8" i="1"/>
  <c r="G8" i="1" s="1"/>
  <c r="V9" i="1"/>
  <c r="AD9" i="1"/>
  <c r="AU9" i="1"/>
  <c r="G9" i="1" s="1"/>
  <c r="AE9" i="1" s="1"/>
  <c r="V10" i="1"/>
  <c r="AD10" i="1"/>
  <c r="AU10" i="1"/>
  <c r="G10" i="1" s="1"/>
  <c r="AE10" i="1" s="1"/>
  <c r="G11" i="1"/>
  <c r="V11" i="1"/>
  <c r="AD11" i="1"/>
  <c r="AE11" i="1"/>
  <c r="G12" i="1"/>
  <c r="V12" i="1"/>
  <c r="AD12" i="1"/>
  <c r="AE12" i="1"/>
  <c r="G13" i="1"/>
  <c r="V13" i="1"/>
  <c r="AE13" i="1" s="1"/>
  <c r="W13" i="1" s="1"/>
  <c r="G14" i="1"/>
  <c r="V14" i="1"/>
  <c r="AE14" i="1"/>
  <c r="W14" i="1" s="1"/>
  <c r="G15" i="1"/>
  <c r="V15" i="1"/>
  <c r="AD15" i="1"/>
  <c r="AE15" i="1"/>
  <c r="G16" i="1"/>
  <c r="V16" i="1"/>
  <c r="AD16" i="1"/>
  <c r="AE16" i="1"/>
  <c r="G17" i="1"/>
  <c r="V17" i="1"/>
  <c r="AD17" i="1"/>
  <c r="AE17" i="1"/>
  <c r="G18" i="1"/>
  <c r="V18" i="1"/>
  <c r="AD18" i="1"/>
  <c r="AE18" i="1"/>
  <c r="G19" i="1"/>
  <c r="V19" i="1"/>
  <c r="AE19" i="1" s="1"/>
  <c r="W19" i="1" s="1"/>
  <c r="G20" i="1"/>
  <c r="AE20" i="1" s="1"/>
  <c r="V20" i="1"/>
  <c r="AD20" i="1"/>
  <c r="G21" i="1"/>
  <c r="AE21" i="1" s="1"/>
  <c r="V21" i="1"/>
  <c r="AD21" i="1"/>
  <c r="G22" i="1"/>
  <c r="AE22" i="1" s="1"/>
  <c r="V22" i="1"/>
  <c r="AD22" i="1"/>
  <c r="G23" i="1"/>
  <c r="AE23" i="1" s="1"/>
  <c r="V23" i="1"/>
  <c r="AD23" i="1"/>
  <c r="G24" i="1"/>
  <c r="V24" i="1"/>
  <c r="AD24" i="1"/>
  <c r="AE24" i="1"/>
  <c r="G25" i="1"/>
  <c r="V25" i="1"/>
  <c r="AD25" i="1"/>
  <c r="AE25" i="1"/>
  <c r="G26" i="1"/>
  <c r="V26" i="1"/>
  <c r="AD26" i="1"/>
  <c r="AE26" i="1"/>
  <c r="G27" i="1"/>
  <c r="V27" i="1"/>
  <c r="AD27" i="1"/>
  <c r="AE27" i="1"/>
  <c r="G28" i="1"/>
  <c r="V28" i="1"/>
  <c r="AD28" i="1"/>
  <c r="AE28" i="1"/>
  <c r="G29" i="1"/>
  <c r="V29" i="1"/>
  <c r="AD29" i="1"/>
  <c r="AE29" i="1"/>
  <c r="G30" i="1"/>
  <c r="AD30" i="1"/>
  <c r="AE30" i="1"/>
  <c r="G31" i="1"/>
  <c r="AE31" i="1" s="1"/>
  <c r="W31" i="1" s="1"/>
  <c r="V31" i="1"/>
  <c r="V32" i="1"/>
  <c r="AD32" i="1"/>
  <c r="AU32" i="1"/>
  <c r="G32" i="1" s="1"/>
  <c r="AE32" i="1" s="1"/>
  <c r="V33" i="1"/>
  <c r="AD33" i="1"/>
  <c r="AU33" i="1"/>
  <c r="G33" i="1" s="1"/>
  <c r="AE33" i="1" s="1"/>
  <c r="G34" i="1"/>
  <c r="AE34" i="1" s="1"/>
  <c r="W34" i="1" s="1"/>
  <c r="V34" i="1"/>
  <c r="G35" i="1"/>
  <c r="AE35" i="1" s="1"/>
  <c r="W35" i="1" s="1"/>
  <c r="V35" i="1"/>
  <c r="G36" i="1"/>
  <c r="AE36" i="1" s="1"/>
  <c r="V36" i="1"/>
  <c r="AD36" i="1"/>
  <c r="G37" i="1"/>
  <c r="V37" i="1"/>
  <c r="AD37" i="1"/>
  <c r="G38" i="1"/>
  <c r="AE38" i="1" s="1"/>
  <c r="V38" i="1"/>
  <c r="AD38" i="1"/>
  <c r="G39" i="1"/>
  <c r="V39" i="1"/>
  <c r="AD39" i="1"/>
  <c r="G40" i="1"/>
  <c r="AE40" i="1" s="1"/>
  <c r="V40" i="1"/>
  <c r="AD40" i="1"/>
  <c r="G41" i="1"/>
  <c r="V41" i="1"/>
  <c r="AD41" i="1"/>
  <c r="G42" i="1"/>
  <c r="AE42" i="1" s="1"/>
  <c r="V42" i="1"/>
  <c r="AD42" i="1"/>
  <c r="G43" i="1"/>
  <c r="V43" i="1"/>
  <c r="G44" i="1"/>
  <c r="V44" i="1"/>
  <c r="AD44" i="1"/>
  <c r="G45" i="1"/>
  <c r="AE45" i="1" s="1"/>
  <c r="W45" i="1" s="1"/>
  <c r="V45" i="1"/>
  <c r="G46" i="1"/>
  <c r="AE46" i="1" s="1"/>
  <c r="V46" i="1"/>
  <c r="AD46" i="1"/>
  <c r="G47" i="1"/>
  <c r="V47" i="1"/>
  <c r="AD47" i="1"/>
  <c r="G48" i="1"/>
  <c r="AE48" i="1" s="1"/>
  <c r="V48" i="1"/>
  <c r="AD48" i="1"/>
  <c r="V49" i="1"/>
  <c r="AD49" i="1"/>
  <c r="AU49" i="1"/>
  <c r="G49" i="1" s="1"/>
  <c r="AE49" i="1" s="1"/>
  <c r="G50" i="1"/>
  <c r="V50" i="1"/>
  <c r="AD50" i="1"/>
  <c r="AE50" i="1"/>
  <c r="G51" i="1"/>
  <c r="V51" i="1"/>
  <c r="AE51" i="1" s="1"/>
  <c r="W51" i="1" s="1"/>
  <c r="G52" i="1"/>
  <c r="AE52" i="1" s="1"/>
  <c r="V52" i="1"/>
  <c r="AD52" i="1"/>
  <c r="G53" i="1"/>
  <c r="V53" i="1"/>
  <c r="AE53" i="1"/>
  <c r="W53" i="1" s="1"/>
  <c r="G54" i="1"/>
  <c r="V54" i="1"/>
  <c r="AD54" i="1"/>
  <c r="AE54" i="1"/>
  <c r="G55" i="1"/>
  <c r="V55" i="1"/>
  <c r="AD55" i="1"/>
  <c r="AE55" i="1"/>
  <c r="G56" i="1"/>
  <c r="V56" i="1"/>
  <c r="AD56" i="1"/>
  <c r="AE56" i="1"/>
  <c r="G57" i="1"/>
  <c r="V57" i="1"/>
  <c r="AD57" i="1"/>
  <c r="AE57" i="1"/>
  <c r="G58" i="1"/>
  <c r="V58" i="1"/>
  <c r="AD58" i="1"/>
  <c r="AE58" i="1"/>
  <c r="G59" i="1"/>
  <c r="V59" i="1"/>
  <c r="AD59" i="1"/>
  <c r="AE59" i="1"/>
  <c r="G60" i="1"/>
  <c r="V60" i="1"/>
  <c r="AD60" i="1"/>
  <c r="AE60" i="1"/>
  <c r="G61" i="1"/>
  <c r="V61" i="1"/>
  <c r="AD61" i="1"/>
  <c r="AE61" i="1"/>
  <c r="G62" i="1"/>
  <c r="V62" i="1"/>
  <c r="AD62" i="1"/>
  <c r="AE62" i="1"/>
  <c r="V63" i="1"/>
  <c r="AD63" i="1"/>
  <c r="AU63" i="1"/>
  <c r="G63" i="1" s="1"/>
  <c r="AE63" i="1" s="1"/>
  <c r="V64" i="1"/>
  <c r="AD64" i="1"/>
  <c r="AU64" i="1"/>
  <c r="G64" i="1" s="1"/>
  <c r="AE64" i="1" s="1"/>
  <c r="G65" i="1"/>
  <c r="V65" i="1"/>
  <c r="AD65" i="1"/>
  <c r="AE65" i="1"/>
  <c r="G66" i="1"/>
  <c r="V66" i="1"/>
  <c r="AD66" i="1"/>
  <c r="AE66" i="1"/>
  <c r="G67" i="1"/>
  <c r="V67" i="1"/>
  <c r="AD67" i="1"/>
  <c r="AE67" i="1"/>
  <c r="G68" i="1"/>
  <c r="V68" i="1"/>
  <c r="AD68" i="1"/>
  <c r="AE68" i="1"/>
  <c r="G69" i="1"/>
  <c r="V69" i="1"/>
  <c r="AE69" i="1" s="1"/>
  <c r="W69" i="1" s="1"/>
  <c r="G70" i="1"/>
  <c r="AE70" i="1" s="1"/>
  <c r="V70" i="1"/>
  <c r="AD70" i="1"/>
  <c r="G71" i="1"/>
  <c r="AE71" i="1" s="1"/>
  <c r="V71" i="1"/>
  <c r="AD71" i="1"/>
  <c r="G72" i="1"/>
  <c r="AE72" i="1" s="1"/>
  <c r="V72" i="1"/>
  <c r="AD72" i="1"/>
  <c r="G73" i="1"/>
  <c r="AE73" i="1" s="1"/>
  <c r="V73" i="1"/>
  <c r="AD73" i="1"/>
  <c r="G74" i="1"/>
  <c r="V74" i="1"/>
  <c r="AD74" i="1"/>
  <c r="AE74" i="1"/>
  <c r="G75" i="1"/>
  <c r="V75" i="1"/>
  <c r="AD75" i="1"/>
  <c r="AE75" i="1"/>
  <c r="G76" i="1"/>
  <c r="V76" i="1"/>
  <c r="AD76" i="1"/>
  <c r="AE76" i="1"/>
  <c r="G77" i="1"/>
  <c r="V77" i="1"/>
  <c r="AD77" i="1"/>
  <c r="AE77" i="1"/>
  <c r="G78" i="1"/>
  <c r="V78" i="1"/>
  <c r="AD78" i="1"/>
  <c r="AE78" i="1"/>
  <c r="V79" i="1"/>
  <c r="AD79" i="1"/>
  <c r="AU79" i="1"/>
  <c r="G79" i="1" s="1"/>
  <c r="AE79" i="1" s="1"/>
  <c r="V80" i="1"/>
  <c r="AD80" i="1"/>
  <c r="AU80" i="1"/>
  <c r="G80" i="1" s="1"/>
  <c r="AE80" i="1" s="1"/>
  <c r="G81" i="1"/>
  <c r="V81" i="1"/>
  <c r="AD81" i="1"/>
  <c r="AE81" i="1"/>
  <c r="G82" i="1"/>
  <c r="V82" i="1"/>
  <c r="AD82" i="1"/>
  <c r="AE82" i="1"/>
  <c r="G83" i="1"/>
  <c r="V83" i="1"/>
  <c r="AE83" i="1" s="1"/>
  <c r="W83" i="1" s="1"/>
  <c r="G84" i="1"/>
  <c r="V84" i="1"/>
  <c r="AE84" i="1"/>
  <c r="W84" i="1" s="1"/>
  <c r="G85" i="1"/>
  <c r="V85" i="1"/>
  <c r="AD85" i="1"/>
  <c r="AE85" i="1"/>
  <c r="G86" i="1"/>
  <c r="V86" i="1"/>
  <c r="AE86" i="1" s="1"/>
  <c r="W86" i="1" s="1"/>
  <c r="G87" i="1"/>
  <c r="AE87" i="1" s="1"/>
  <c r="V87" i="1"/>
  <c r="AD87" i="1"/>
  <c r="G88" i="1"/>
  <c r="AE88" i="1" s="1"/>
  <c r="V88" i="1"/>
  <c r="AD88" i="1"/>
  <c r="G89" i="1"/>
  <c r="AE89" i="1" s="1"/>
  <c r="V89" i="1"/>
  <c r="AD89" i="1"/>
  <c r="G90" i="1"/>
  <c r="AE90" i="1" s="1"/>
  <c r="V90" i="1"/>
  <c r="AD90" i="1"/>
  <c r="G91" i="1"/>
  <c r="AE91" i="1" s="1"/>
  <c r="V91" i="1"/>
  <c r="AD91" i="1"/>
  <c r="V92" i="1"/>
  <c r="AU92" i="1"/>
  <c r="G92" i="1" s="1"/>
  <c r="G93" i="1"/>
  <c r="AE93" i="1" s="1"/>
  <c r="V93" i="1"/>
  <c r="AD93" i="1"/>
  <c r="G94" i="1"/>
  <c r="V94" i="1"/>
  <c r="AD94" i="1"/>
  <c r="G95" i="1"/>
  <c r="AE95" i="1" s="1"/>
  <c r="W95" i="1" s="1"/>
  <c r="V95" i="1"/>
  <c r="G96" i="1"/>
  <c r="AE96" i="1" s="1"/>
  <c r="W96" i="1" s="1"/>
  <c r="V96" i="1"/>
  <c r="G97" i="1"/>
  <c r="AE97" i="1" s="1"/>
  <c r="V97" i="1"/>
  <c r="AD97" i="1"/>
  <c r="G98" i="1"/>
  <c r="V98" i="1"/>
  <c r="AD98" i="1"/>
  <c r="G99" i="1"/>
  <c r="AE99" i="1" s="1"/>
  <c r="V99" i="1"/>
  <c r="AD99" i="1"/>
  <c r="G100" i="1"/>
  <c r="V100" i="1"/>
  <c r="AD100" i="1"/>
  <c r="G101" i="1"/>
  <c r="AE101" i="1" s="1"/>
  <c r="V101" i="1"/>
  <c r="AD101" i="1"/>
  <c r="G102" i="1"/>
  <c r="V102" i="1"/>
  <c r="AD102" i="1"/>
  <c r="G103" i="1"/>
  <c r="AE103" i="1" s="1"/>
  <c r="V103" i="1"/>
  <c r="AD103" i="1"/>
  <c r="V104" i="1"/>
  <c r="AE104" i="1"/>
  <c r="W104" i="1" s="1"/>
  <c r="G105" i="1"/>
  <c r="V105" i="1"/>
  <c r="AD105" i="1"/>
  <c r="AE105" i="1"/>
  <c r="G106" i="1"/>
  <c r="V106" i="1"/>
  <c r="AD106" i="1"/>
  <c r="AE106" i="1"/>
  <c r="V107" i="1"/>
  <c r="AD107" i="1"/>
  <c r="AU107" i="1"/>
  <c r="G107" i="1" s="1"/>
  <c r="AE107" i="1" s="1"/>
  <c r="V108" i="1"/>
  <c r="AD108" i="1"/>
  <c r="AU108" i="1"/>
  <c r="G108" i="1" s="1"/>
  <c r="AE108" i="1" s="1"/>
  <c r="G109" i="1"/>
  <c r="V109" i="1"/>
  <c r="AD109" i="1"/>
  <c r="AE109" i="1"/>
  <c r="G110" i="1"/>
  <c r="V110" i="1"/>
  <c r="AD110" i="1"/>
  <c r="AE110" i="1"/>
  <c r="G111" i="1"/>
  <c r="V111" i="1"/>
  <c r="AE111" i="1" s="1"/>
  <c r="AD111" i="1"/>
  <c r="G112" i="1"/>
  <c r="V112" i="1"/>
  <c r="AE112" i="1"/>
  <c r="W112" i="1" s="1"/>
  <c r="G113" i="1"/>
  <c r="V113" i="1"/>
  <c r="AE113" i="1" s="1"/>
  <c r="AD113" i="1"/>
  <c r="V114" i="1"/>
  <c r="AD114" i="1"/>
  <c r="AU114" i="1"/>
  <c r="G114" i="1" s="1"/>
  <c r="AE114" i="1" s="1"/>
  <c r="G115" i="1"/>
  <c r="V115" i="1"/>
  <c r="G116" i="1"/>
  <c r="V116" i="1"/>
  <c r="G117" i="1"/>
  <c r="V117" i="1"/>
  <c r="AD117" i="1"/>
  <c r="G118" i="1"/>
  <c r="AE118" i="1" s="1"/>
  <c r="V118" i="1"/>
  <c r="AD118" i="1"/>
  <c r="G119" i="1"/>
  <c r="V119" i="1"/>
  <c r="AD119" i="1"/>
  <c r="G120" i="1"/>
  <c r="AE120" i="1" s="1"/>
  <c r="V120" i="1"/>
  <c r="AD120" i="1"/>
  <c r="G121" i="1"/>
  <c r="V121" i="1"/>
  <c r="AD121" i="1"/>
  <c r="G122" i="1"/>
  <c r="AE122" i="1" s="1"/>
  <c r="W122" i="1" s="1"/>
  <c r="V122" i="1"/>
  <c r="V123" i="1"/>
  <c r="AD123" i="1"/>
  <c r="AU123" i="1"/>
  <c r="G123" i="1" s="1"/>
  <c r="AE123" i="1" s="1"/>
  <c r="V124" i="1"/>
  <c r="AD124" i="1"/>
  <c r="AU124" i="1"/>
  <c r="G124" i="1" s="1"/>
  <c r="AE124" i="1" s="1"/>
  <c r="V125" i="1"/>
  <c r="AE125" i="1" s="1"/>
  <c r="AD125" i="1"/>
  <c r="AU125" i="1"/>
  <c r="G126" i="1"/>
  <c r="V126" i="1"/>
  <c r="G127" i="1"/>
  <c r="V127" i="1"/>
  <c r="AD127" i="1"/>
  <c r="G128" i="1"/>
  <c r="AE128" i="1" s="1"/>
  <c r="V128" i="1"/>
  <c r="AD128" i="1"/>
  <c r="G129" i="1"/>
  <c r="V129" i="1"/>
  <c r="AD129" i="1"/>
  <c r="G130" i="1"/>
  <c r="AE130" i="1" s="1"/>
  <c r="V130" i="1"/>
  <c r="AD130" i="1"/>
  <c r="G131" i="1"/>
  <c r="V131" i="1"/>
  <c r="AD131" i="1"/>
  <c r="G132" i="1"/>
  <c r="AE132" i="1" s="1"/>
  <c r="W132" i="1" s="1"/>
  <c r="V132" i="1"/>
  <c r="G133" i="1"/>
  <c r="AE133" i="1" s="1"/>
  <c r="V133" i="1"/>
  <c r="AD133" i="1"/>
  <c r="H134" i="1"/>
  <c r="AD134" i="1"/>
  <c r="AD137" i="1" s="1"/>
  <c r="AF134" i="1"/>
  <c r="D138" i="1"/>
  <c r="D139" i="1"/>
  <c r="AE6" i="1" l="1"/>
  <c r="W6" i="1" s="1"/>
  <c r="AE131" i="1"/>
  <c r="AE129" i="1"/>
  <c r="AE127" i="1"/>
  <c r="AE126" i="1"/>
  <c r="W126" i="1" s="1"/>
  <c r="AE121" i="1"/>
  <c r="AE119" i="1"/>
  <c r="AE117" i="1"/>
  <c r="AE116" i="1"/>
  <c r="W116" i="1" s="1"/>
  <c r="AE115" i="1"/>
  <c r="W115" i="1" s="1"/>
  <c r="AE102" i="1"/>
  <c r="AE100" i="1"/>
  <c r="AE98" i="1"/>
  <c r="AE94" i="1"/>
  <c r="AE92" i="1"/>
  <c r="W92" i="1" s="1"/>
  <c r="AE47" i="1"/>
  <c r="AE44" i="1"/>
  <c r="AE43" i="1"/>
  <c r="W43" i="1" s="1"/>
  <c r="AE41" i="1"/>
  <c r="AE39" i="1"/>
  <c r="AE37" i="1"/>
  <c r="W5" i="1"/>
  <c r="AE134" i="1"/>
  <c r="W134" i="1"/>
</calcChain>
</file>

<file path=xl/sharedStrings.xml><?xml version="1.0" encoding="utf-8"?>
<sst xmlns="http://schemas.openxmlformats.org/spreadsheetml/2006/main" count="2141" uniqueCount="477">
  <si>
    <t>38.2015 - MATERIAL DE LIMPEZA, PRODUTOS DE HIGIENIZAÇÃO, MATERIAIS  DE COPA E COZINHA, GÊNEROS ALIMENTÍCIOS PARA FUNCIONAMENTO DA ADM</t>
  </si>
  <si>
    <t>ORDEM CCL</t>
  </si>
  <si>
    <t>OBJETO</t>
  </si>
  <si>
    <t>CÂMPUS RESPONSÁVEL</t>
  </si>
  <si>
    <t>CÓD. MATERIAL</t>
  </si>
  <si>
    <t xml:space="preserve">ITEM COMPRAS NET </t>
  </si>
  <si>
    <t>DENOMINAÇÃO</t>
  </si>
  <si>
    <t xml:space="preserve">QUANTIDADE TOTAL </t>
  </si>
  <si>
    <t>QUANTIDADE TOTAL   
CORRIGIDO PELO PREGOEIRO</t>
  </si>
  <si>
    <t>ESPECIFICAÇÃO</t>
  </si>
  <si>
    <t>ESPECIFICADO POR</t>
  </si>
  <si>
    <t>UNID. DE MEDIDA</t>
  </si>
  <si>
    <t xml:space="preserve">PREÇO 1 (R$) </t>
  </si>
  <si>
    <t>RESP. 1</t>
  </si>
  <si>
    <t xml:space="preserve">PREÇO 2 (R$) </t>
  </si>
  <si>
    <t>RESP. 2</t>
  </si>
  <si>
    <t xml:space="preserve">PREÇO 3 (R$) </t>
  </si>
  <si>
    <t>RESP. 3</t>
  </si>
  <si>
    <t xml:space="preserve">PREÇO 4 (R$) </t>
  </si>
  <si>
    <t>RESP. 4</t>
  </si>
  <si>
    <t xml:space="preserve">PREÇO 5 (R$) </t>
  </si>
  <si>
    <t>RESPO.5</t>
  </si>
  <si>
    <t>VALOR MÉDIO (R$)</t>
  </si>
  <si>
    <t>CANCELADOS</t>
  </si>
  <si>
    <t>VALOR HOMOLOGADO</t>
  </si>
  <si>
    <t>FORNECEDOR</t>
  </si>
  <si>
    <t>CNPJ FORNECEDOR</t>
  </si>
  <si>
    <t>CONTATO</t>
  </si>
  <si>
    <t>Análise RELEVANTES OU ACIMA DE R$80.000,00</t>
  </si>
  <si>
    <t>FONTE PESQUISA ANÁLISE</t>
  </si>
  <si>
    <t>VALOR TOTAL HOMOLOGADO</t>
  </si>
  <si>
    <t>VALOR TOTAL(R$)</t>
  </si>
  <si>
    <t>CÂMPUS ASSIS CHATEAUBRIAND</t>
  </si>
  <si>
    <t xml:space="preserve">CÂMPUS ASTORGA </t>
  </si>
  <si>
    <t>CÂMPUS BARRACÃO</t>
  </si>
  <si>
    <t>CÂMPUS CAMPO LARGO</t>
  </si>
  <si>
    <t>CÂMPUS CAPANEMA</t>
  </si>
  <si>
    <t>CÂMPUS CASCAVEL</t>
  </si>
  <si>
    <t>CÂMPUS COLOMBO</t>
  </si>
  <si>
    <t>CÂMPUS CURITIBA</t>
  </si>
  <si>
    <t>CÃMPUS FOZ DO IGUAÇU</t>
  </si>
  <si>
    <t>CÂMPUS GOIOERÊ</t>
  </si>
  <si>
    <t>CÂMPUS IRATI</t>
  </si>
  <si>
    <t>CÂMPUS IVAIPORÃ</t>
  </si>
  <si>
    <t>CÂMPUS JACAREZINHO</t>
  </si>
  <si>
    <t>CÂMPUS JAGUARIAÍVA</t>
  </si>
  <si>
    <t>CÃMPUS LONDRINA</t>
  </si>
  <si>
    <t>CÂMPUS PALMAS</t>
  </si>
  <si>
    <t>CÂMPUS PARANAGUÁ</t>
  </si>
  <si>
    <t>CÂMPUS PARANAVAÍ</t>
  </si>
  <si>
    <t>CÂMPUS PINHAIS</t>
  </si>
  <si>
    <t>CÂMPUS PITANGA</t>
  </si>
  <si>
    <t>CÂMPUS QUEDAS DO IGUAÇU</t>
  </si>
  <si>
    <t>CÂMPUS TELÊMACO BORBA</t>
  </si>
  <si>
    <t>CÂMPUS UMUARAMA</t>
  </si>
  <si>
    <t xml:space="preserve">CÂMPUS UNIÃO DA VITÓRIA </t>
  </si>
  <si>
    <t>EAD</t>
  </si>
  <si>
    <t>PROAD-CACP</t>
  </si>
  <si>
    <t>MAT. DE LIMP., PROD. DE HIGIENIZ., MAT. DE COPA E COZ., GÊN. ALIMENT. P/ FUNCIONAMENTO DA ADM</t>
  </si>
  <si>
    <t>CAMPUS PALMAS</t>
  </si>
  <si>
    <t>ACENDEDOR PARA FOGÃO</t>
  </si>
  <si>
    <t>ACENDEDOR PARA FOGÃO - GATILHO COM TRAVA DE PROTEÇÃO, AJUSTE DO NÍVEL DA CHAMA, JANELA DE VISUALIZAÇÃO DO NÍVEL DE GÁS, RECARREGÁVEL.</t>
  </si>
  <si>
    <t>UNIDADE</t>
  </si>
  <si>
    <t>JOÃO F. JÚNIOR</t>
  </si>
  <si>
    <t>-</t>
  </si>
  <si>
    <t>CANCELADO NA ACEITAÇÃO</t>
  </si>
  <si>
    <t>AÇÚCAR CRISTAL - EMBALAGEM 5KG</t>
  </si>
  <si>
    <t>AÇÚCAR CRISTAL - EMBALAGEM 5KG.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COM EMBALAGEM PRIMÁRIAS EM PLÁSTICO RESISTENTE QUE GARANTA A INTEGRIDADE DO PRODUTO ATÉ O CONSUMO,  REEMBALADAS EM FARDOS REFORÇADOS, COM PRAZO DE VALIDADE DE 01 (UM) ANO A CADA FORNECIMENTO. A DATA DE VALIDADE DEVERÁ CONSTAR DA EMBALAGEM PRIMÁRIA E DA EMBALAGEM SECUNDÁRIA, EXCETO QUANDO A EMBALAGEM SECUNDÁRIA FOR TRANSPARENTE.</t>
  </si>
  <si>
    <t>BERTIL L.EVI  H.</t>
  </si>
  <si>
    <t>DANIELE DE OLIVEIRA</t>
  </si>
  <si>
    <t>CANCELADO POR INEXISTÊNCIA DE PROPOSTA</t>
  </si>
  <si>
    <t>AÇÚCAR REFINADO - EMBALAGEM 1KG</t>
  </si>
  <si>
    <t>AÇÚCAR REFINADO - EMBALAGEM 1KG. DE ORIGEM VEGETAL, CONSTITUÍDO FUNDAMENTALMENTE POR SUCO DE CANA-DE-AÇÚCAR, CONTENDO NO MÍNIMO 98,5% DE SACAROSE, COM ASPECTO SÓLIDO E CRISTAIS BEM DEFINIDOS, COR BRANCA, ODOR E SABOR PRÓPRIOS DO PRODUTO, LIVRE DE FERMENTAÇÃO, SEM UMIDADE, SEM EMPEDRAMENTOS, ISENTO DE MATÉRIA TERROSA, DE PARASITAS E DE DETRITOS ANIMAIS OU VEGETAIS, COM EMBALAGEM PRIMÁRIA PLÁSTICA RESISTENTE QUE GARANTA A INTEGRIDADE DO PRODUTO ATÉ O CONSUMO, CONTENDO 1(UM QUILO), REEMBALADAS EM FARDOS REFORÇADOS, COM PRAZO DE VALIDADE DE 01 (UM) ANO A CADA FORNECIMENTO. A DATA DE VALIDADE DEVERÁ CONSTAR DA EMBALAGEM PRIMÁRIA E DA EMBALAGEM SECUNDÁRIA, EXCETO QUANDO A EMBALAGEM SECUNDÁRIA FOR TRANSPARENTE.</t>
  </si>
  <si>
    <t>ANASTASIA B. STECKLING</t>
  </si>
  <si>
    <t>AÇUCAREIRO, COM TAMPA E ALÇA, EM AÇO INOX</t>
  </si>
  <si>
    <t>AÇUCAREIRO, COM TAMPA E ALÇA, EM AÇO INOX.</t>
  </si>
  <si>
    <t>BERTIL LEVI  H.</t>
  </si>
  <si>
    <t>CASA E BAR NORDESTE COMERCIO DE UTILIDADES DO LAR LTDA</t>
  </si>
  <si>
    <t>06.865.579/0001-31</t>
  </si>
  <si>
    <t>(85) 3444-4200 
(85) 3444-4208</t>
  </si>
  <si>
    <t>ADOÇANTE LÍQUIDO DE CICLAMATO E SACARINA</t>
  </si>
  <si>
    <t>ADOÇANTE LÍQUIDO DE CICLAMATO E SACARINA - FRASCO COM 100 ML.</t>
  </si>
  <si>
    <t>V B N MARREZ EIRELI - ME</t>
  </si>
  <si>
    <t>20.853.282/0001-87</t>
  </si>
  <si>
    <t>(43) 3436-1545</t>
  </si>
  <si>
    <t>ÁGUA SANITÁRIA 1 LITRO</t>
  </si>
  <si>
    <t>ÁGUA SANITÁRIA - SOLUÇÃO AQUOSA, PRINCÍPIO ATIVO: HIPOCLORITO DE SÓDIO, HIDRÓXIDO DE SÓDIO E ÁGUA, TEOR ATIVO ENTRE 2% E 2,5% P/P. PRODUTO COM REGISTRO NO MINISTÉRIO DA SAÚDE. EMBALAGEM PLÁSTICA, CONTENDO 1 LITRO.</t>
  </si>
  <si>
    <t>KELLY A. D. S. MINIOLI COMERCIO DE PRODUTOS - ME</t>
  </si>
  <si>
    <t>21.782.356/0001-02</t>
  </si>
  <si>
    <t>(41) 3203-5282</t>
  </si>
  <si>
    <t>ÁLCOOL EM GEL 65%</t>
  </si>
  <si>
    <t>ÁLCOOL GEL A 65% PARA USO COMUM.
COMPOSIÇÃO: ÁLCOOL ETÍLICO, POLÍMERO, BENZOATO DE DENATÔNIO, NEUTRALIZANTE E ÁGUA.
INFORMAÇÃO ADICIONAL: ÁLCOOL HIDRATADO EM GEL 65º INPM.
APRESENTAR LAUDO DE TEOR ALCOÓLICO POR LOTE NO ATO DA ENTREGA.</t>
  </si>
  <si>
    <t>JOSE VICTOR FRANKLIN GONCALVES DE MEDEIROS</t>
  </si>
  <si>
    <t>ALINE M. M. W. SNAK</t>
  </si>
  <si>
    <t>ÁLCOOL ETÍLICO 1 LITRO</t>
  </si>
  <si>
    <t>ÁLCOOL ETÍLICO 1 LITRO.</t>
  </si>
  <si>
    <t>BRUNO RUTHES DE LIMA</t>
  </si>
  <si>
    <t>ROSANGELA B. F. SETNARSKI</t>
  </si>
  <si>
    <t>ÁLCOOL GEL 70% ANTISSÉPTICO</t>
  </si>
  <si>
    <t>ÁLCOOL GEL 70% ANTISSÉPTICO. GALÃO DE 5 LITROS. APRESENTAR REGISTRO NO MINISTÉRIO DA SAÚDE E LAUDO DE TEOR ALCOÓLICO POR LOTE.</t>
  </si>
  <si>
    <t>FABIANE M. R. GOUVEIA</t>
  </si>
  <si>
    <t>ARREMATE COMERCIO E SERVICOS LTDA - EPP</t>
  </si>
  <si>
    <t>23.009.157/0001-83</t>
  </si>
  <si>
    <t>(11) 3906-7031</t>
  </si>
  <si>
    <t>ÁLCOOL GELATINOSO GEL ACENDEDOR 500ML</t>
  </si>
  <si>
    <t>ÁLCOOL GELATINOSO OU EM PASTA PRÓPRIO PARA ACENDER FOGAREIROS, UTILIZADOS PARA AQUECER RECIPIENTES COM ALIMENTOS DISPOSTOS EM BUFFET. EMBALAGEM DE 500ML. 80º INPM, COMPOSIÇÃO ÁLCOOL ETÍLICO, CARBÔMERO, NEUTRALIZANTE CORANTE, ÁGUA DEIONIZADA.</t>
  </si>
  <si>
    <t>MONICE M. F. AQUINO</t>
  </si>
  <si>
    <t>ÁLCOOL ISOPROPÍLICO (2-PROPRANOL)</t>
  </si>
  <si>
    <t>2-PROPANOL OU ISOPROPANOL, ASPECTO FÍSICO LÍQUIDO LÍMPIDO, INCOLOR, ODOR CARACTERÍSTICO, FÓRMULA QUÍMICA C3H7OH, PESO MOLECULAR 60,10 G, GRAU DE PUREZA MÍNIMA DE 99,5%, CARACTERÍSTICA ADICIONAL REAGENTE P.A./ ACS ISO, NÚMERO DE REFERÊNCIA QUÍMICA CAS 67-63-0</t>
  </si>
  <si>
    <t>FABIANE MARCHI ROSSA GOUVEIA</t>
  </si>
  <si>
    <t>LITRO</t>
  </si>
  <si>
    <t>JOANA D. L. NAGAMATO</t>
  </si>
  <si>
    <t>ÁLCOOL LÍQUIDO 46%</t>
  </si>
  <si>
    <t>ÁLCOOL LÍQUIDO 46% - PARA LIMPEZA COMUM. APRESENTAR REGISTRO NO MINISTÉRIO DA SAÚDE E LAUDO DE TEOR ALCOÓLICO POR LOTE. EMBALAGEM DE 1 LITRO.</t>
  </si>
  <si>
    <t>FRANCIELLE F.BRÍGIDO</t>
  </si>
  <si>
    <t>ÁLCOOL LÍQUIDO 70%</t>
  </si>
  <si>
    <t>ÁLCOOL LÍQUIDO 70% - 1L. ÁLCOOL LÍQUIDO A 70% PARA A DESINFECÇÃO DE SUPERFÍCIES DE EQUIPAMENTOS, UTENSÍLIOS E MATERIAIS UTILIZADOS NA PRODUÇÃO DE ALIMENTOS. EM FRASCO RESISTENTE DE 1 (UM) LITROS. APRESENTAR REGISTRO NO MINISTÉRIO DA SAÚDE E LAUDO DE TEOR ALCOÓLICO POR LOTE.</t>
  </si>
  <si>
    <t>ÁLCOOL LÍQUIDO 96° GL  1L</t>
  </si>
  <si>
    <t>ÁLCOOL LÍQUIDO 96° GL  1L. ÁLCOOL ETÍLICO HIDRATADO COM 96 GRAUS GL E 92,8 INPM, PARA POLIR SUPERFÍCIES DE UTENSÍLIOS DE RESTAURANTE, EM FRASCO RESISTENTE COM 1 (UM) LITROS, EMBALADOS EM CAIXA DE PAPELÃO TAMBÉM RESISTENTE. APRESENTAR REGISTRO NO MINISTÉRIO DA SAÚDE.</t>
  </si>
  <si>
    <t>FRANCIANE DAL BOIT</t>
  </si>
  <si>
    <t>APARELHO DE JANTAR, CHÁ E CAFÉ - REDONDO - RENDA BRANCA</t>
  </si>
  <si>
    <t>APARELHO DE JANTAR, CHÁ E CAFÉ - 42 PEÇAS RENDA BRANCA. MATERIAL: PORCELANA. TAMANHO 44,5 X 39,5 X 31,5 CM. COMPOSIÇÃO: 6 PRATOS RASOS, 6 PRATOS FUNDOS, 6 PRATOS SOBREMESA, 6 XÍCARAS CHÁ, 6 XÍCARAS CAFÉ, 6 PIRES CHÁ, 6 PIRES CAFÉ.</t>
  </si>
  <si>
    <t>KIT</t>
  </si>
  <si>
    <t>IRMAOS ISKANDAR LTDA - EPP</t>
  </si>
  <si>
    <t>02.622.830/0001-86</t>
  </si>
  <si>
    <t>(35) 3622-4338</t>
  </si>
  <si>
    <t>AZEITE DE OLIVA - 500ML</t>
  </si>
  <si>
    <t>(AZEITE DE OLIVA EXTRA VIRGEM, NÃO-REFINADO, SEM MISTURAS, PRENSADO À FRIO, COM TEOR DE ACIDEZ MENOR DO QUE 0,7%, EMBALADO EM GARRAFA DE VIDRO OU LATA (FOLHA DE FLANDRES) NÃO-AMASSADA, RESISTENTE, QUE GARANTA A INTEGRIDADE DO PRODUTO ATÉ O CONSUMO, CONTENDO 500ML DE PESO LÍQUIDO. A EMBALAGEM DEVERÁ CONTER EXTERNAMENTE OS DADOS DE IDENTIFICAÇÃO, PROCEDÊNCIA, QUANTIDADE DO PRODUTO, PRAZO DE VALIDADE DE PELO MENOS 1 ANO A CADA RECEBIMENTO E INFORMAÇÕES NUTRICIONAIS. PRODUTO DE ORIGEM PORTUGUESA, ESPANHOLA OU ITALIANA. EMBALAGEM 500ML</t>
  </si>
  <si>
    <t>NICOLLY CRISTINE ZOCCOLI PEREIRA</t>
  </si>
  <si>
    <t>BACIA PLÁSTICA 5L</t>
  </si>
  <si>
    <t>BACIA REDONDA PLÁSTICA PARA ALIMENTOS DE COR BRANCA, COM CAPACIDADE PARA 5 LITROS, COM BORDAS ABAULADAS, SEM FALHAS, SEM LASCAS, SEM FISSURAS, RESISTENTES</t>
  </si>
  <si>
    <t> KS LICITACOES, COMERCIO DE ALIMENTOS LTDA - ME</t>
  </si>
  <si>
    <t>23.108.812/0001-50</t>
  </si>
  <si>
    <t> (45) 9923-9982</t>
  </si>
  <si>
    <t>BALDE DE PLÁSTICO GRADUADO 12 LITROS</t>
  </si>
  <si>
    <t>BALDE GRADUADO EM PLÁSTICO REFORÇADO, COM ENCAIXE PARA A MÃO, ALÇA METÁLICA E CAPACIDADE DE 12 LITROS, ESCALA  EM LITROS, COR PRETO.</t>
  </si>
  <si>
    <t>MARCELO DE OLIVEIRA DA SILVA</t>
  </si>
  <si>
    <t>BANDEJA DE INOX</t>
  </si>
  <si>
    <t>BANDEJA FORMA RETANGULAR GRANDE COM ALÇA DE INOX.</t>
  </si>
  <si>
    <t>BANDEJA EM POLIPROPILENO 450 X 280 X 77 MM 6,7 L A 8 L USADO PARA O TRANSPORTE DE VIDRARIAS</t>
  </si>
  <si>
    <t>BANDEJA EM POLIPROPILENO 450 X 280 X 77 MM 6,7 L A 8 L. USADO PARA O TRANSPORTE DE VIDRARIAS.</t>
  </si>
  <si>
    <t>GOLD COMERCIO DE EQUIPAMENTOS LTDA - EPP</t>
  </si>
  <si>
    <t>11.464.383/0001-75</t>
  </si>
  <si>
    <t>(48) 3357-0390</t>
  </si>
  <si>
    <t>BANDEJA PLÁSTICA RETANGULAR 7 LITROS</t>
  </si>
  <si>
    <t>BANDEJA PLÁSTICA RETANGULAR. CAPACIDADE: 7 LITROS. DIMENSÃO DO PRODUTO: COMPRIMENTO: 45,5 CM, LARGURA: 28,0 CM, ALTURA: 7,7 CM</t>
  </si>
  <si>
    <t>MARIELA PASSARIN</t>
  </si>
  <si>
    <t>BANDEJA RETANGULAR EM AÇO INOX</t>
  </si>
  <si>
    <t>BANDEJA RETANGULAR EM AÇO INOX, COM ALÇA, DIMENSÕES APROXIMADAS DE 34 CM X 24 CM.</t>
  </si>
  <si>
    <t>LUIZ RODOLPHO SANTANA ARAUJO</t>
  </si>
  <si>
    <t>CAIO C. P. GOMES</t>
  </si>
  <si>
    <t>BULE EM ALUMÍNIO 3 LITROS</t>
  </si>
  <si>
    <t>BULE PARA PREPARO DE CHÁ/CAFÉ, EM ALUMÍNIO, COM TAMPA, CABO EM BAQUELITE, CAPACIDADE 3 LITROS.</t>
  </si>
  <si>
    <t>BULE EM ALUMÍNIO CAPACIDADE 2L</t>
  </si>
  <si>
    <t>BULE PARA PREPARO DE CHÁ/CAFÉ, 100% ALUMÍNIO, COM TAMPA, CAPACIDADE DE ATÉ 2 LITROS, CABO RESISTENTE A ALTAS TEMPERATURAS.</t>
  </si>
  <si>
    <t>BULE PARA CAFÉ EM ALUMÍNIO COM CAPACIDADE PARA 4,5 LITROS</t>
  </si>
  <si>
    <t>BULE PARA CAFÉ EM ALUMÍNIO COM CAPACIDADE PARA 4,5 LITROS.</t>
  </si>
  <si>
    <t>CLAUDIO A. R. CAMARGO</t>
  </si>
  <si>
    <t>BULE TÉRMICO PARA CAFÉ E LEITE EM AÇO INOXIDÁVEL</t>
  </si>
  <si>
    <t>BULE TÉRMICO PARA CAFÉ E LEITE EM AÇO INOXIDÁVEL, CAPACIDADE DE 1 A 1,25 LITROS, FÁCIL LIMPEZA, ACABAMENTO EM BRILHO, ALTAMENTE DURÁVEL E RESISTENTE.</t>
  </si>
  <si>
    <t>FRANCIELLE FERNANDES BRÍGIDO</t>
  </si>
  <si>
    <t>CAFÉ EM PÓ PACOTE 500 G</t>
  </si>
  <si>
    <t>CAFÉ EM PÓ, TIPO EXPORTAÇÃO, COM SELO DE PUREZA E SELO DE QUALIDADE SUPERIOR , AMBOS  CERTIFICADOS ABIC, EMPACOTADO À VÁCUO, PACOTE 500G, 1ª QUALIDADE.</t>
  </si>
  <si>
    <t>PACOTE</t>
  </si>
  <si>
    <t>KAPHE INDUSTRIA E COMERCIO LTDA</t>
  </si>
  <si>
    <t>21.298.190/0001-45</t>
  </si>
  <si>
    <t>(35) 3555-1235
(35) 3555-1121</t>
  </si>
  <si>
    <t>CAIXA TÉRMICA COM RODAS 47 L</t>
  </si>
  <si>
    <t>CAIXA TÉRMICA COM RODAS, CAPACIDADE MÍNIMA 47 LITROS. POSSUI RODAS RESISTENTES PARA SEREM UTILIZADAS EM QUALQUER TIPO DE PISO. ALÇA CONFORTÁVEL, POSSIBILITANDO O TRANSPORTE DA CAIXA SOMENTE COM UMA MÃO. POSSUI TAMPA ARTICULADA. POSSUI DRENO PARA ESCOAMENTO DE LÍQUIDOS. PRODUZIDO EM MATERIAL DE ALTA RESISTÊNCIA, INCLUINDO RESISTENCIA A FERRUGEM E VAZAMENTOS. REVESTIMENTO INTERNO EM POLIURETANO (PU) QUE AUXILIA NO ISOLAMENTO TÉRMICO. FÁCIL HIGIENIZAÇÃO. GARANTIA MÍNIMA DE 3 MESES.</t>
  </si>
  <si>
    <t>CESTO PARA LIXO SEM TAMPA, 10 LITROS</t>
  </si>
  <si>
    <t>CESTO PARA LIXO, EM POLIPROPILENO, SEM TAMPA, PARA USO EM ÁREAS INTERNAS, FORMA REDONDA. CAPACIDADE: 10 LITROS. CORES VERDE E/OU PRETA.</t>
  </si>
  <si>
    <t>COMERCIAL SANTANA WERNECK LTDA - ME</t>
  </si>
  <si>
    <t>11.186.469/0001-83</t>
  </si>
  <si>
    <t>(31) 3492-2117
(31) 3491-6599</t>
  </si>
  <si>
    <t>CHÁ MATE NATURAL - CAIXA COM 25 SAQUINHOS - 40 GRAMAS</t>
  </si>
  <si>
    <t>CHALEIRA 2 L</t>
  </si>
  <si>
    <t>CHALEIRA DE INOX, COM CAPACIDADE PARA 2 LITROS.</t>
  </si>
  <si>
    <t>CHALEIRA INOX 3 LITROS COM APITO</t>
  </si>
  <si>
    <t>CHALEIRA COM APITO, CAPACIDADE TRÊS LITROS, MATERIAL AÇO INOX CROMADO, ALÇA ELABORADA EM PLÁSTICO. DIMENSÕES APROXIMADAS 46,5X23,5X64 CM, PESO APROXIMADO 0,96 KG.</t>
  </si>
  <si>
    <t>JOÃO DE FRANÇA JÚNIOR</t>
  </si>
  <si>
    <t>COADOR DE PAPEL</t>
  </si>
  <si>
    <t>FILTRO / COADOR DE PAPEL MÉDIO</t>
  </si>
  <si>
    <t>D - TUDO DISTRIBUIDORA LTDA - ME</t>
  </si>
  <si>
    <t>14.811.522/0001-88</t>
  </si>
  <si>
    <t>(55) 9973-2004</t>
  </si>
  <si>
    <t>COLETOR DE LIXO 240 L</t>
  </si>
  <si>
    <t>COLETOR DE LIXO 240 LITROS. CORPO E TAMPA EM POLIPROPILENO/POLIPROPENO. 2 RODÍZIOS GIRATÓRIOS EM BORRACHA MACIÇA DE 200 MM COM TRAVAMENTO ANTIFURTO. TAMPA DO COLETOR HERMETICAMENTE FECHADA, IMPEDINDO A SAÍDA DE ODORES. SUPERFÍCIES POLIDAS E CANTOS ARREDONDADOS. TRATAMENTO CONTRA RAIOS UV. CARACTERÍSTICAS ADICIONAIS: COM TAMPA, ALÇA, RODÍZIOS E PUXADORES. COR A DEFINIR.</t>
  </si>
  <si>
    <t>KELI JULIANE DA CONCEICAO</t>
  </si>
  <si>
    <t>PEDRO ZATA BORGES - ME</t>
  </si>
  <si>
    <t>17.473.920/0001-20</t>
  </si>
  <si>
    <t>(47) 3378-2683</t>
  </si>
  <si>
    <t>COLETOR DE LIXO, 1600 LITROS</t>
  </si>
  <si>
    <t>CARRO COLETOR, FABRICADO EM CHAPA GALVANIZADA, EMBORRACHAMENTO INTERNO AUTOMOTIVO (LONGA DURABILIDADE), PINTURA EXTERNA RESISTENTE, COM APLICAÇÃO DE ANTICORROSIVO, COM 01 AMORTECEDOR POR TAMPA, PUXADOR E PORTA CADEADOS, DOBRADIÇAS GONZO (RESISTENTE E DURÁVEL), SISTEMA DE ESCOAMENTO PARA ÁGUA QUE PERMITE A LIMPEZA. MEDIDAS APROXIMADAS 200 CM X 90 CM X 90 CM, CAPACIDADE MÍNIMA DE 1600 LITROS. COMPOSTO DE 2 COMPARTIMENTOS. GARANTIA DE 1 ANO. O CARRO DEVERÁ SER PREPARADO PARA FIXAÇÃO NO CHÃO.</t>
  </si>
  <si>
    <t>ERICH B. SOUZA</t>
  </si>
  <si>
    <t>TDF COMERCIO DE MATERIAIS LTDA - EPP</t>
  </si>
  <si>
    <t>19.055.497/0001-73</t>
  </si>
  <si>
    <t>(49) 3329-1900
(49) 3329-1900</t>
  </si>
  <si>
    <t>COLETOR PARA COPO PLÁSTICO</t>
  </si>
  <si>
    <t>COLETOR COPO PLÁSTICO, MATERIAL POLIESTIRENO, CAPACIDADE 600 COPOS, SENDO 300 PARA ÁGUA E 300 PARA CAFÉ, COR BRANCA.</t>
  </si>
  <si>
    <t>COLHER DE CAFÉ</t>
  </si>
  <si>
    <t>COLHER DE CAFÉ TODA EM AÇO INOX 18/10 (MONOBLOCO). PEÇA ÚNICA. COM COMPRIMENTO DE 105 MM E ESPESSURA DE 3,0MM. TOTALMENTE LISA, SEM ENTALHES. EM PERFEITO ESTADO, COM BRILHO E SEM RISCOS.</t>
  </si>
  <si>
    <t>COLHER DE MESA EM INOX</t>
  </si>
  <si>
    <t>COLHER DE MESA  TODA EM AÇO INOX 18/10 (MONOBLOCO). PEÇA ÚNICA. COM  ESPESSURA DE 3,0MM. TOTALMENTE LISA, SEM ENTALHES. EM PERFEITO ESTADO, COM BRILHO E SEM RISCOS</t>
  </si>
  <si>
    <t>CONJUNTO DE COPOS DE VIDRO 6 UNIDADES 300 ML</t>
  </si>
  <si>
    <t>COPO DE VIDRO FINO PARA ÁGUA;  COR/ACABAMENTO: TRANSPARENTE; CAPACIDADE APROXIMADA DE 300 ML, 1ª LINHA, EM EMBALAGEM LITOGRAFADA CONTENDO 6 UNIDADES.</t>
  </si>
  <si>
    <t>CAIXA</t>
  </si>
  <si>
    <t>CONJUNTO DE POTES PLÁSTICOS DIVERSOS</t>
  </si>
  <si>
    <t>JOGO CONTENDO 14 PEÇAS DE POTES PLÁSTICOS COM TAMPA HERMÉTICA. DIMENSÕES: A) 4 POTES, VOL.: 250ML, DIM.: 123 X 111 X 55 MM; B) 4 POTES, VOL.: 580ML DIM.: 140 X 140 X 58 MM; C) 1 POTE, VOL.: 1L, DIM.: 242 X 175 X 48 MM; D) 1 POTE VOL.: 1,1L, DIM.:242 X 175 X 48 MM; E) 2 POTES VOL.: 1,2L DIM.: 140 X 140 X 111 MM; F) 1 POTE VOL.: 1,43L, DIM.: 285 X 150 X 59 MM; G) 1 POTE VOL.: 3,2L, DIM.: 308 X 308 X 60 MM</t>
  </si>
  <si>
    <t>CONJUNTO DE XÍCARAS PARA CAFÉ</t>
  </si>
  <si>
    <t>CONJUNTO DE XÍCARAS PARA CAFÉ, CONTENDO 6 XÍCARAS E 6 PIRES NO TOTAL DE 12 PEÇAS. FEITAS EM PORCELANA RESISTENTE.</t>
  </si>
  <si>
    <t>SANCLAR-SM COMERCIO E SERVICOS LTDA - EPP</t>
  </si>
  <si>
    <t>10.709.273/0001-63</t>
  </si>
  <si>
    <t>(55) 9132-4977
(55) 3226-6904</t>
  </si>
  <si>
    <t>CONJUNTO TIGELA DE INOX 4 UNIDADES</t>
  </si>
  <si>
    <t>CONJUNTO DE TIGELAS DE INOX 4 PEÇAS. PARTE EXTERNA ESCOVADA PARA MELHOR MANUSEIO. PARTE INTERNA POLIDA QUE FACILITA A LIMPEZA. DIMENSÕES DO PRODUTO: TIGELA BOWL 01, DIÂMETRO: Ø18 CM, ALTURA: 8,5CM, CAPACIDADE VOLUMÉTRICA: 1 LITRO; TIGELA BOWL 02, DIÂMETRO: Ø20CM
ALTURA: 9CM, CAPACIDADE VOLUMÉTRICA: 1,5 LITROS; , TIGELA BOWL 03, DIÂMETRO: Ø22CM, ALTURA: 10,5CM
CAPACIDADE VOLUMÉTRICA: 2 LITROS; 
TIGELA BOWL 04
DIÂMETRO: Ø24CM
ALTURA: 11CM
CAPACIDADE VOLUMÉTRICA: 2,5 LITROS</t>
  </si>
  <si>
    <t>CONTAINER DE LIXO 1600 LITROS</t>
  </si>
  <si>
    <t>CONTEINER 1600 LITROS PARA COLETA DE RESÍDUOS, VOLUME NOMINAL DE 1600 LITROS, FABRICADO EM CONFORMIDADE COM A NORMA NBR-13.334, COMPOSTO DE CORPO,TAMPA E RODÍZIOS EM CHAPA DE AÇO LAMINADO FINA A QUENTE 14 (1,9 MM), REFORÇO DO PINO DA PEGA EM CHAPA ESTRUTURAL SAE 1020 DE ¼ (6,35 MM), REFORÇO DOS RODÍZIOS EM CHAPA ESTRUTURAL  SAE 1020 DE 3/16 (4,35 MM), PINO DA PEGA EM AÇO SAE 1020 Ø 1 ¼ (31,75 MM), RODÍZIOS GIRATÓRIOS DE AÇO CARBONO EMBORRACHADAS DE 6 X 3, PINTURA EM FUNDO ÓXIDO E ACABAMENTO EM BASE SINTÉTICA, CAPACIDADE MÍNIMA DE CARGA DE 930 KG.</t>
  </si>
  <si>
    <t>MARLENE DOCKHORN MARTENS</t>
  </si>
  <si>
    <t>JOSE L. B. JUNIOR</t>
  </si>
  <si>
    <t>CONTENTOR E COLETOR DE LIXO COM TAMPA E RODÍZIOS, 700 LITROS</t>
  </si>
  <si>
    <t>CONTENTOR E COLETOR DE LIXO 700 LITROS, CORPO E TAMPA EM POLIETILENO COM TRATAMENTO CONTRA RAIOS UV, 4 RODÍZIOS GIRATÓRIOS (360°), SENDO 2 COM FREIOS DE ESTACIONAMENTO.</t>
  </si>
  <si>
    <t>ERICH BARBOSA DE SOUZA</t>
  </si>
  <si>
    <t>ART LIMP BRASIL LTDA - EPP</t>
  </si>
  <si>
    <t>13.186.075/0001-50</t>
  </si>
  <si>
    <t>(19) 3851-4000  
(19) 99653-2838</t>
  </si>
  <si>
    <t>COPO DESCARTÁVEL 180ML</t>
  </si>
  <si>
    <t>COPO DESCARTÁVEL PARA ÁGUA, CAPACIDADE 180ML, PACOTE COM 100 UNIDADES.</t>
  </si>
  <si>
    <t>FRANCIELE M. C. RODRIGUES</t>
  </si>
  <si>
    <t>COPO DESCARTÁVEL 200 ML 100 UNIDADES</t>
  </si>
  <si>
    <t>PACOTE COM 100 UNIDADES DE COPOS DESCARTÁVEIS EM RESINA TERMOPLÁSTICA BRANCA, CAPACIDADE PARA 200 ML</t>
  </si>
  <si>
    <t>M.I. COMERCIO DE MATERIAIS LTDA. - EPP</t>
  </si>
  <si>
    <t>10.670.020/0001-23</t>
  </si>
  <si>
    <t xml:space="preserve">(41) 3347-3803
</t>
  </si>
  <si>
    <t>COPO DESCARTÁVEL, 50ML, PCTE 100 UN.</t>
  </si>
  <si>
    <t>COPOS DESCARTÁVEIS EM RESINA TERMOPLÁSTICA BRANCA OU TRANSLÚCIDA, COM CAPACIDADE PARA 50 ML. PACOTE COM 100 UNIDADES.</t>
  </si>
  <si>
    <t>H. R. A. SARGI COMERCIO DE BEBIDAS EIRELI - ME</t>
  </si>
  <si>
    <t>18.119.353/0001-70 </t>
  </si>
  <si>
    <t>(44) 3224-1239</t>
  </si>
  <si>
    <t>DESINCRUSTANTE PARA FORNO COMBINADO E MÁQUINA DE LAVAR LOUÇA - 5 LITROS</t>
  </si>
  <si>
    <t>DESINCRUSTANTE ÁCIDO COM CONCENTRAÇÃO PRÓPRIA PARA UTILIZAÇÃO EM COZINHA INDUSTRIAL, PODENDO SER UTILIZADO EM MÁQUINAS DE LAVAR LOUÇAS E FORNOS COMBINADOS. INDICADO NA REMOÇÃO DE INCRUSTAÇÕES CALCÁRIAS POR DUREZA DE ÁGUA QUE SE FORMAM NA ÁREA DE ENXÁGUE FINAL DAS MÁQUINAS DE LAVAR LOUÇAS E GORDURAS CARBONIZADAS DO FORNO COMBINADO. DETERGENTE ÁCIDO, ESPECIALMENTE FORMULADO PARA A REMOÇÃO DE GRAXAS, ÓLEOS E GORDURAS CARBONIZADAS DE EQUIPAMENTOS DE COZINHAS PROFISSIONAIS. NÃO PRODUZ ODOR FORTE NA APLICAÇÃO E SEU USO FREQUENTE EVITA A FORMAÇÃO DE INCRUSTAÇÕES QUE PODEM DANIFICAR OS EQUIPAMENTOS E CONTAMINAR OS ALIMENTOS. LIMPA COM EFICIÊNCIA FORNOS, FOGÕES, CHAPAS, EXAUSTORES, COIFAS, FRITADEIRAS, CHAPAS, GRELHAS E FORNOS COMBINADOS. GALÃO DE 5 LITROS COM VALIDADE MÍNIMA DE 12 MESES. CONCENTRAÇÃO AO REDOR DE 0,5%, PH ENTRE 2,5 OU MENOR E COM AÇÃO CORROSIVA.</t>
  </si>
  <si>
    <t>DETERGENTE LÍQUIDO NEUTRO  500ML</t>
  </si>
  <si>
    <t>DETERGENTE LÍQUIDO NEUTRO  500ML. DETERGENTE LÍQUIDO NEUTRO, 100% BIODEGRADÁVEL, PARA LIMPEZA DE ARTIGOS E UTENSÍLIOS NA ÁREA DE PROCESSAMENTO DE ALIMENTOS. SEM CORANTES E SEM PERFUME, HIPOALÉRGICO, CONCENTRADO. APRESENTAR A NOTIFICAÇÃO DO PRODUTO NA ANVISA / MINISTÉRIO DA SAÚDE. EMBALAGEM EM PLÁSTICO FLEXÍVEL E RESISTENTE COM 500 ML, COM BICO DOSADOR. PADRÃO DE QUALIDADE DE REFERÊNCIA: LIMPOL, MINERVA E MINUANO. APRESENTAR VALIDADE MÍNIMA DE 12 MESES A PARTIR DA DATA DE ENTREGA NA UNIDADE REQUISITANTE.</t>
  </si>
  <si>
    <t>DISPENSADOR AUTOMÁTICO DE SABONETE LÍQUIDO OU ÁLCOOL EM GEL</t>
  </si>
  <si>
    <t>DISPENSADOR AUTOMÁTICO DE SABONETE LÍQUIDO OU ÁLCOOL EM GEL, COM SENSOR DE PRESENÇA EM PLÁSTICO ABS. DIMENSÕES EXTERNAS (A X L X P): 13 X 11 X 12,5 CM. PESO LÍQUIDO: 0,36 KG. CAPACIDADE: 600 ML. ACOMPANHA: 2 PARAFUSOS COM 2 BUCHAS PARA FIXAÇÃO E 1 SUPORTE DE FIXAÇÃO.</t>
  </si>
  <si>
    <t>DISPENSER COPO ÁGUA</t>
  </si>
  <si>
    <t>DISPENSER COPO ÁGUA 200ML, CONSTITUÍDO EM PLÁSTICO ESPECIAL COM ALTA RESISTÊNCIA AO IMPACTO. DESIGNE MODERNO QUE COMBINA COM TODOS OS AMBIENTES. FÁCIL COLOCAÇÃO DOS COPOS, TAMPA REMOVÍVEL NA PARTE SUPERIOR. GRANDE DURABILIDADE, SAI COPO POR COPO DEVIDO AO SISTEMA DE SERRULHAS INJETADA NO PRÓPRIO DISPENSER. PODE SER ABERTO PARA HIGIENIZAÇÃO.</t>
  </si>
  <si>
    <t>DISPENSER PARA ÁLCOOL EM GEL</t>
  </si>
  <si>
    <t>DISPENSER PARA ÁLCOOL EM GEL,  EM ABS COM RESERVATÓRIO DE 800 E 900 ML MEDIDAS APROX. 29 CM X 12 CM X 11 CM. PARA FIXAÇÃO NA PAREDE. INCLUSO PARAFUSOS PARA FIXAÇÃO.</t>
  </si>
  <si>
    <t>DISPENSER PARA COPOS DESCARTAVEIS 50ML</t>
  </si>
  <si>
    <t>DISPENSER PARA COPOS DESCARTAVEIS 50ML, CONSTITUÍDO EM PLÁSTICO ESPECIAL COM ALTA RESISTÊNCIA AO IMPACTO. DESIGNE MODERNO QUE COMBINA COM TODOS OS AMBIENTES. FÁCIL COLOCAÇÃO DOS COPOS, TAMPA REMOVÍVEL NA PARTE SUPERIOR. GRANDE DURABILIDADE, SAI COPO POR COPO DEVIDO AO SISTEMA DE SERRULHAS INJETADA NO PRÓPRIO DISPENSER. PODE SER ABERTO PARA HIGIENIZAÇÃO.</t>
  </si>
  <si>
    <t>DISPENSER PARA PAPEL HIGIENICO EM ROLO</t>
  </si>
  <si>
    <t>DISPENSER - PORTA PAPEL HIGIENICO. PORTA-PAPEL HIGIÊNICOS EM ROLO. FABRICADO EM PLÁSTICO ABS. BLOQUEIO E FECHAMENTO COM CHAVE. CAPACIDADE DE 1 ROLO DE PAPEL HIGIÊNICO COM LARGURA DE 9 CM E DIÂMETRO DE 22 CM. BASE FABRICADO EM PLÁSTICO ABS NA COR BRANCA. ACOMPANHA: PARAFUSOS E BUCHAS PARA INSTALAÇÃO. DIMENSÕES APROXIMADAS DO PRODUTO - CM (AXLXP): 27,8X27,5X12</t>
  </si>
  <si>
    <t>FRANCIELE MILANI COUTINHO RODRIGUES</t>
  </si>
  <si>
    <t>DISPENSER PORTA PAPEL TOALHA INTERFOLHA</t>
  </si>
  <si>
    <t>DISPENSADOR PARA PAPEL TOALHA INTERFOLHA. DIMENSÕES APROXIMADAS (ALT.X LARG.X PROF.): 320 MM X 250MM X 130 MM. MATERIAL: PLÁSTICO POLIPROPILENO. ABERTURA: SISTEMA COM CHAVE. UTILIZAÇÃO: PAPEL TOALHA INTERFOLHA 2 OU 3 DOBRAS.</t>
  </si>
  <si>
    <t>DISPENSER POUPA COPOS DESCARTÁVEIS CAPACIDADE 100 COPOS DE 200 ML</t>
  </si>
  <si>
    <t>DISPENSER POUPA COPOS DESCARTÁVEIS CAPACIDADE 100 COPOS DE 200 ML. COR: BRANCA. MATERIAL: PLÁSTICO RESISTENTE. CONTÉM DISPOSITIVO SEMIAUTOMÁTICO DE FÁCIL MANUSEIO QUE LIBERA APENAS UM COPO DE CADA VEZ. ACOMPANHA 4 PARAFUSOS E 4 BUCHAS PARA FIXAÇÃO. COMPATÍVEL COM COPOS DE DIFERENTES MARCAS E TAMANHOS: 150 ML, 160 ML, 180 ML E 200 ML. CAPACIDADE: O TUBO COMPORTA ATÉ 100 COPOS.</t>
  </si>
  <si>
    <t>DISPENSER SABONETE LÍQUIDO / ÁLCOOL EM GEL</t>
  </si>
  <si>
    <t>SABONETEIRA E/OU PORTA ÁLCOOL EM GEL, OU SEJA, SUPORTE TANTO O SABÃO LÍQUIDO QUANTO O ÁLCOOL EM GEL, COM CAPACIDADE DE 800 ML A  1 L DE SABONETE LÍQUIDO/ÁLCOOL GEL. BASE FABRICADO EM ABS  BRANCO/TRANSPARENTE COM SISTEMA DE MOLAS, QUE FACILITA A VISUALIZAÇÃO DA QUANTIDADE DE PRODUTO QUE AINDA RESTA. FECHAMENTO COM CHAVE. INSTALAÇÃO POR MEIO DE PARAFUSOS E BUCHAS INCLUÍDAS. DEVE ACOMPANHA: 1 CHAVE, BUCHAS E PARAFUSOS PARA INSTALAÇÃO.</t>
  </si>
  <si>
    <t>ROSANA PEREIRA DE CARVALHO</t>
  </si>
  <si>
    <t>JEVERSON JENIEL REGLY FABRICACAO DE EMBALAGENS PLASTICA</t>
  </si>
  <si>
    <t>08.087.374/0001-06</t>
  </si>
  <si>
    <t>(41) 3033-3843 
(41) 3669-8343</t>
  </si>
  <si>
    <t>ESCORREDOR DE LOUÇA EM AÇO INOX</t>
  </si>
  <si>
    <t>ESCORREDOR DE LOUÇA EM AÇO INOX, COM SUPORTE PARA TALHERES, CAPACIDADE MÍNIMA PARA  14 PRATOS E 8 COPOS, MEDIDAS APROXIMADAS DE 46 X 42 X 17 CM.</t>
  </si>
  <si>
    <t>GUTEMBERG A. BEZERRA</t>
  </si>
  <si>
    <t>ESCORREDOR DE LOUÇA EM PLÁSTICO</t>
  </si>
  <si>
    <t>ESCORREDOR DE LOUÇAS EM MATERIAL PLÁSTICO. COMPARTIMENTO PARA PRATOS, COPOS E TALHERES. 
DIMENSÃO DO PRODUTO: COMPRIMENTO: 51,0 CM, LARGURA: 35,8 CM, ALTURA: 12,4 CM</t>
  </si>
  <si>
    <t>ESPONJA DE LÃ DE AÇO - 8 UNIDADES</t>
  </si>
  <si>
    <t>ESPONJA DE LÃ DE AÇO - EMBALAGEM CONTENDO 8 UNIDADES. COMPOSTO DE AÇO CARBONO, A SER UTILIZADO NA HIGIENIZAÇÃO DE UTENSÍLIOS UTILIZADOS NA PREPRAÇÃO DE ALIMENTOS, ACONDICIONADO EM SACO PLÁSTICO, EMBALADO EM  PACOTE DE 60 GRAMAS CONTENDO 8 UNIDADES DE ESPONJA.</t>
  </si>
  <si>
    <t>ESPONJA DUPLA FACE MULTIUSO</t>
  </si>
  <si>
    <t>ESPONJA DUPLA FACE MULTIUSO. ESPONJA DUPLA FACE PARA HIGIENIZAÇÃO DE SUPERFÍCIES DE EQUIPAMENTOS E UTENSILIOS NA ÁREA NA PRODUÇÃO DE ALIMENTOS. MANTA NÃO TECIDO, DE FIBRAS SINTÉTICAS, UNIDAS COM RESINA A PROVA DÁGUA, IMPREGNADA COM MINERAL ABRASIVO E ADERIDA A ESPUMA DE POLIURETANO COM BACTERICIDA. ESPESSURA TOTAL (MM): 18; COR: AMARELO (ESPUMA) E VERDE (FIBRA); DIMENSÕES: 110X70MMX20MM; VALIDADE MÍNIMA DE 12 MESES. NECESSÁRIO QUE A PARTE VERDE NÃO SE DESCOLE DA PARTE AMARELA, DURANTE O USO E ALTA DURABILIDADE.</t>
  </si>
  <si>
    <t>FACA DE MESA COM FIO SERRILHADO</t>
  </si>
  <si>
    <t>FACA DE MESA COM FIO SERRILHADO EM AÇO INOX COM ESPESSURA DE 2 MM.</t>
  </si>
  <si>
    <t>VIANA EMPREENDIMENTOS EMPRESARIAIS LTDA - ME</t>
  </si>
  <si>
    <t>22.211.647/0001-03</t>
  </si>
  <si>
    <t> (51) 8588-6994
(51) 9548-3290</t>
  </si>
  <si>
    <t>FAQUEIRO EM INOX 42 PEÇAS</t>
  </si>
  <si>
    <t>CONJUNTO TALHERES CONTENDO 42 PEÇAS EM AÇO INOX. CARACTERÍSTICAS: - 42 PEÇAS; - LÂMINAS E CABOS MONOBLOCOS, OU SEJA, EM UMA ÚNICA PEÇA; - FACAS: BOM PODER DE CORTE E GRANDE DURABILIDADE; - GARFOS E COLHERES: A ESPESSURA DO AÇO E A ESTAMPAGEM DAS LÂMINAS GARANTEM MAIOR RESISTÊNCIA AOS PRODUTOS, EVITANDO DEFORMAÇÕES; - OS TALHERES TÊM UM DESIGN DIFERENCIADO COM DETALHES EM BAIXO RELEVO NO CABO; - PEÇAS TOTALMENTE FEITAS EM AÇO INOX; - ALTAMENTE DURÁVEL; - PODEM SER LEVADOS, DIARIAMENTE, À MÁQUINA DE LAVAR LOUÇAS; - MANTÉM AS CARACTERÍSTICAS ORIGINAIS, PRESERVANDO A BELEZA, A HIGIENE E A DURABILIDADE DO MATERIAL; - POLIMENTO EM ALTO BRILHO. CONTEUDO DO KIT: - 6 COLHERES DE MESA; - 6 GARFOS DE MESA; - 6 COLHERES PARA SOBREMESA; - 6 COLHERES PARA CHÁ; - 6 COLHERES PARA CAFÉ; - 6 GARFOS PARA TORTA; - 6 FACAS PARA CHURRASCO.</t>
  </si>
  <si>
    <t>FERVEDOR/LEITEIRA EM ALUMÍNIO COM TAMPA</t>
  </si>
  <si>
    <t>FERVEDOR/LEITEIRA EM ALUMÍNIO, COM TAMPA, REVESTIMENTO ANTIADERENTE, STARFLON INTERNO E EXTERNO, CABO DE BAQUELITE ANTITÉRMICO, TAMPA COM REVESTIMENTO ANTIADERENTE. ALTURA 18 CM, LARGURA 16 CM, PROFUNDIDADE 20 CM.</t>
  </si>
  <si>
    <t>VW COMERCIO ATACADISTA LTDA - ME</t>
  </si>
  <si>
    <t>10.573.408/0001-06</t>
  </si>
  <si>
    <t> (49) 9996-2274</t>
  </si>
  <si>
    <t>FILME DE PVC</t>
  </si>
  <si>
    <t>FILME DE PVC ATÓXICO ESTICÁVEL. BOBINA COM DIMENSÕES APROXIMADAS DE 40 CM X 1000 M.</t>
  </si>
  <si>
    <t>FERNANDO APARECIDO ALVES DOS REIS</t>
  </si>
  <si>
    <t>FILTRO DE CAFÉ TAMANHO 103 - CAIXA COM 40 UNIDADES</t>
  </si>
  <si>
    <t>FILTRO PARA CAFÉ - TAMANHO 103, COM COSTURA DUPLA, FORMATO 23 CM X 27 CM, CAIXA COM 40 UNIDADES</t>
  </si>
  <si>
    <t>FILTRO PURIFICADOR DE ÁGUA</t>
  </si>
  <si>
    <t>FILTRO PURIFICADOR DE ÁGUA, DE TRIPLA FILTRAÇÃO. CARACTERÍSTICAS DO PRODUTO: MANTA MICROTEXTURIZADA; DOLOMITA; CARVÃO ATIVADO IMPREGNADO COM PRATA COLOIDAL. COMPATÍVEL COM O PURIFICADOR ACQUA FLEX HERMÉTICO DA LIBELL. PARA O USO COM ÁGUA POTÁVEL; INIBE A PROLIFERAÇÃO DE BACTÉRIAS. MEDIDAS: ALTURA 185 MM; LARGURA 55 MM; PESO 0,270 KG.</t>
  </si>
  <si>
    <t>MÁRIO ANDRÉ CAMARGO TORRES</t>
  </si>
  <si>
    <t>QUARTFRATTELI DESCARTAVEIS E EQUIPAMENTOS EIRELI - ME</t>
  </si>
  <si>
    <t>25.008.579/0001-60</t>
  </si>
  <si>
    <t>(16) 3201-4018</t>
  </si>
  <si>
    <t>FLANELA BRANCA 100% ALGODÃO 30 X 40 CM</t>
  </si>
  <si>
    <t>FLANELA BRANCA, 100% ALGODÃO, COM 30 X 40 CM.</t>
  </si>
  <si>
    <t>MARCELO LUPION POLETI</t>
  </si>
  <si>
    <t>FRASCO MULTI-USO EM PLÁSTICO 1000 ML</t>
  </si>
  <si>
    <t>FRASCO MULTI-USO, EM MATERIAL PLÁSTICO, CAPACIDADE 1000 ML, COM TAMPA DOSADORA PARA SER USADO EM SABONETE LÍQUIDO OU ÁLCOOL EM GEL.</t>
  </si>
  <si>
    <t>FRIGIDEIRA DE ALUMÍNIO 22 CM</t>
  </si>
  <si>
    <t>FRIGIDEIRA DE ALUMÍNIO DE 22 CM, REVESTIMENTO INTERNO ANTIADERENTE, COM CABO DE PROTEÇÃO EM SILICONE OU OUTRO MATERIAL QUE PERMITA MANUSEIO COM SEGURANÇA E PRATICIDADE.</t>
  </si>
  <si>
    <t>GARFO PLÁSTICO DESCARTÁVEL</t>
  </si>
  <si>
    <t>GARFO PLÁSTICO DESCARTÁVEL. EMBALAGEM PLÁSTICA COM 50 UNIDADES. MEDIDA APROXIMADA: 12,5 X 2 CM.</t>
  </si>
  <si>
    <t>GARRAFA TÉRMICA 1 LITRO</t>
  </si>
  <si>
    <t>GARRAFA TÉRMICA COM CAPACIDADE PARA 1 LITRO, NA COR PRETA, COM JATO FORTE E 
SISTEMA ANTI-PINGOS CONSERVA LÍQUIDOS QUENTES E FRIOS.</t>
  </si>
  <si>
    <t>LAU COMERCIO DE EQUIPAMENTOS ELETRO-ELETRONICOS LTDA</t>
  </si>
  <si>
    <t>05.897.246/0001-21</t>
  </si>
  <si>
    <t>(41) 3029-0002 
(41) 3018-2626</t>
  </si>
  <si>
    <t>GARRAFA TERMICA 5 LITROS</t>
  </si>
  <si>
    <t>GARRAFA TÉRMICA, CAPACIDADE 5 LITROS. DESIGN MODERNO E COMPACTO. ALÇA ERGONÔMICA E FÁCIL DE CARREGAR. MAIOR DURABILIDADE E CONSERVAÇÃO TÉRMICA.</t>
  </si>
  <si>
    <t>J. J. VITALLI - ME</t>
  </si>
  <si>
    <t>08.658.622/0001-13</t>
  </si>
  <si>
    <t>(55) 3744-1575</t>
  </si>
  <si>
    <t>GARRAFA TÉRMICA EM INOX, 2,5 LITROS</t>
  </si>
  <si>
    <t>GARRAFA TÉRMICA 2,5 LITROS, EM AÇO INOX, AMPOLA DE VIDRO, PARA LÍQUIDOS QUENTES E FRIOS E ALÇA RETRÁTIL.</t>
  </si>
  <si>
    <t>GARRAFA TÉRMICA INOX 1,8 - 2,2 L</t>
  </si>
  <si>
    <t>GARRAFA TÉRMICA EM INOX - CAPACIDADE APROXIMADA ENTRE 1,8 E 2,2 LITROS, CORPO EM AÇO INOX E AMPOLA DE VIDRO. COM TAMPA EM MATERIAL PLÁSTICO, COR PRETA, SISTEMA DE SERVIR ATRAVÉS DE PRESSÃO E JATO DIRECIONÁVEL, SISTEMA ANTI-PINGOS E COM ALÇA PARA TRANSPORTE</t>
  </si>
  <si>
    <t>GUARDANAPO DE PAPEL</t>
  </si>
  <si>
    <t>GUARDANAPO DE PAPEL. PACOTES CONTENDO 50 UNIDADES, COR BRANCO, TAMANHO MÉDIO: 33 X 33CM</t>
  </si>
  <si>
    <t>JARRA DE VIDRO 1L</t>
  </si>
  <si>
    <t>JARRA DE VIDRO COM CAPACIDADE DE 1 LITRO</t>
  </si>
  <si>
    <t>JARRA EM VIDRO TRANSPARENTE E LISO 2 L</t>
  </si>
  <si>
    <t>JARRA EM VIDRO, TRANSPARENTE, LISA, COM ALÇA LATERAL, MEDIDAS APROXIMADAS (A X L X P): 19 X 15 X 19 CM. CAPACIDADE 2 LITROS.</t>
  </si>
  <si>
    <t>MONICE MOISE DE FREITAS AQUINO</t>
  </si>
  <si>
    <t>JARRA INOX COM TAMPA</t>
  </si>
  <si>
    <t>JARRA CILÍNDRICA AÇO INOX COM TAMPA, CAPACIDADE 2000 ML, TAMPA ACOPLADA, MATERIAL AÇO INOXIDÁVEL, COM ALÇA, PESO APROXIMADO 750 G.</t>
  </si>
  <si>
    <t>LPK LTDA - ME</t>
  </si>
  <si>
    <t>00.535.560/0001-40</t>
  </si>
  <si>
    <t>(48) 32442360</t>
  </si>
  <si>
    <t>JARRA PLÁSTICA 3,7 LITROS</t>
  </si>
  <si>
    <t>JARRA MATERIAL PLÁSTICO TRANSPARENTE LEVE E DURÁVEL, COM TAMPA HERMÉTICA, CAPACIDADE 3,7 LITROS. DIMENSÕES: 15 CM DE DIÂMETRO, 24 CM DE ALTURA.</t>
  </si>
  <si>
    <t>JOGO DE COPOS</t>
  </si>
  <si>
    <t>O JOGO DE COPOS COM CAPACIDADE DE 350ML, CONFECCIONADO EM VIDRO TRANSPARENTE. COM 8 UNIDADES.</t>
  </si>
  <si>
    <t>JOGO DE GARFOS</t>
  </si>
  <si>
    <t>KIT DE GARFOS DE MESA, CONTENDO 3 UNIDADES, CONFECCIONADO EM AÇO, COM CABO EM POLIPROPILENO, PREFERENCIALMENTE NA COR BRANCA.MEDIDA APROXIMADA 18 CM.</t>
  </si>
  <si>
    <t>JOGO DE PANELAS COM 6 PEÇAS EM AÇO INOX E FUNDO TRIPLO</t>
  </si>
  <si>
    <t>JOGO DE PANELAS COM 6 PEÇAS EM AÇO INOX E FUNDO TRIPLO, PEÇAS COM CABOS E ALÇAS DE PROTEÇÃO EM SILICONE OU OUTRO MATERIAL QUE PERMITA MANUSEIO COM SEGURANÇA E PRATICIDADE. ITENS: 1) CAÇAROLA DE 24 CM E 5 LITROS; 2) CAÇAROLA DE 20 CM E 3,3 LITROS; 3) PANELA DE 18 CM E 2 LITROS; 4) PANELA DE 16 CM E 1,3 LITROS; 5) FRIGIDEIRA DE 20 CM E 1 LITRO; E 6) COZI-VAPORE DE 20 CM E 2,7 LITROS. NO LUGAR DO ITEM COZI-VAPORE PODE SER FORNECIDA UMA CAÇAROLA DE DIMENSÕES EQUIVALENTES. A CAPACIDADE EM LITROS DE CADA PEÇA PODE VARIAR PARA MAIS OU PARA MENOS EM ATÉ, NO MÁXIMO, 10%.</t>
  </si>
  <si>
    <t>JOGO DE PANELAS TEFLON 5 PEÇAS</t>
  </si>
  <si>
    <t>JOGO DE PANELAS TEFLON 5 PEÇAS -  CONTENDO  2 PANELAS COM TAMPA (DIÂMETRO MÍNIMO 16 CM), 1 CAÇAROLA  COM TAMPA (DIÂMETRO MÍNIMO 18 CM) , 1 FRIGIDEIRA (DIÂMETRO MÍNIMO 18 CM E 1 LEITEIRA (DIÂMETRO MÍNIMO 14 CM). REVESTIMENTO ANTIADERENTE. TAMPAS EM VIDRO. GARANTIA 3 MESES.</t>
  </si>
  <si>
    <t>JOGO DE XÍCARAS</t>
  </si>
  <si>
    <t>CONJUNTO CONTENDO 12 PEÇAS DE PORCELANA, COMPOSTO POR 6 XÍCARAS E 6 PIREX, NA COR BRANCA. MEDIDA DA XÍCARA APROXIMADAMENTE 10 CM DE ALTURA E 7 CM DE DIÂMETRO, O PIREX DEVE COMBINAR COM A XÍCARA, FORMADO UM CONJUNTO HARMONIOSO.</t>
  </si>
  <si>
    <t>LUCIO S. JUNIOR</t>
  </si>
  <si>
    <t>LEITEIRA/FERVEDOR COM TAMPA 2 LITROS</t>
  </si>
  <si>
    <t>LEITEIRA/FERVEDOR COM TAMPA, MATERIAL ALUMÍNIO, REVESTIMENTO ANTIADERENTE, DIÂMETRO 16 CM, CAPACIDADE MÍNIMA 2 LITROS.</t>
  </si>
  <si>
    <t>LIXEIRA BASCULANTE 30 LITROS</t>
  </si>
  <si>
    <t>LIXEIRA, PLASTICA, BASCULANTE (TIPO VAI E VEM), TAMPA REMOVÍVEL, NAS MEDIDAS APROXIMADAS: 500MM ALTURA, 250MM LARGURA, 350MM COMPRIMENTO, NAS CORES: PREFERENCIALMENTE; BRANCA, CINZA OU GELO.</t>
  </si>
  <si>
    <t>LIXEIRA COM TAMPA  14 LITROS COR BRANCO GELO, CINZA OU PRETA</t>
  </si>
  <si>
    <t>LIXEIRA PLÁSTICA COM TAMPA ACIONADA POR PEDAL, CAPACIDADE 14 LITROS, MEDIDAS APROXIMADAS: 34 CM ALTURA X 29 LARGURA X 31 CM PROFUNDIDADE, CORES: BRANCA, GELO, CINZA OU PRETA</t>
  </si>
  <si>
    <t>LIXEIRA COM TAMPA 60 LITROS COR BRANCO GELO OU CINZA</t>
  </si>
  <si>
    <t>LIXEIRA PLÁSTICA REDONDA COM TAMPA CAPACIDADE 60 LITROS. EM POLIPROPILENO INJETADO. MEDIDAS APROXIMADAS: 60CM ALTURA X 42CM LARGURA. COR BRANCA GELO OU CINZA.</t>
  </si>
  <si>
    <t>LIXEIRA PAPELEIRA INOX 14 LITROS</t>
  </si>
  <si>
    <t>LIXEIRA PAPELEIRA. EM AÇO INOX LISO. REDONDA, SEM TAMPA. CAPACIDADE 14 LITROS.</t>
  </si>
  <si>
    <t>LIXEIRA PAPELEIRA SEM TAMPA 14 LITROS COR PRETA</t>
  </si>
  <si>
    <t>LIXEIRA PAPELEIRA. EM POLIPROPILENO. REDONDA, SEM TAMPA. CAPACIDADE 14 LITROS. COR PRETA.</t>
  </si>
  <si>
    <t>LIXEIRA PARA COLETA SELETIVA 5 COLETORES</t>
  </si>
  <si>
    <t>LIXEIRA PARA COLETA SELETIVA. CONJUNTO COM 5 COLETORES, CAPACIDADE 60 LITROS CADA COLETOR,  MATERIAL POLIETILENO, TAMPA ABERTA PROTEGIDA CONTRA CHUVA, MATERIAL DO SUPORTE: BARRAS EM ALUMÍNIO QUE SUPORTEM ATÉ 250KG, CORES DAS LIXEIRAS: AZUL (PAPEL), VERMELHO (PLÁSTICO), AMARELO (METAL), VERDE (VIDRO), CINZA (NÃO RECICLÁVEIS), PROTEÇÃO A RAIOS ULTRAVIOLETA.</t>
  </si>
  <si>
    <t>MAYSA ANCIUTI KAMINSKI</t>
  </si>
  <si>
    <t>LIXEIRA PLÁSTICA COM PEDAL - 15 L</t>
  </si>
  <si>
    <t>LIXEIRA COM TAMPA ACIONADA POR PEDAL. CAPACIDADE: 15 L
DIMENSÃO APROXIMADAS COMPRIMENTO: 32 CM/LARGURA: 24,5 CM/ALTURA: 36 CM. FEITA EM POLIPROPILENO. COM SUPORTE PARA FIXAÇÃO DO SACO DE LIXO</t>
  </si>
  <si>
    <t>LIXEIRA PLÁSTICA COM TAMPA BASCULANTE CAPACIDADE 60 LITROS</t>
  </si>
  <si>
    <t>LIXEIRA PLÁSTICA COM TAMPA BASCULANTE CAPACIDADE 60 LITROS. EM POLIPROPILENO INJETADO. DIMENSÕES APROXIMADAS: 60CM ALTURA X 42CM LARGURA. COR VERDE.</t>
  </si>
  <si>
    <t>LIXEIRA REDONDA COM TAMPA PARA 4 TUBOS DE COPOS DESCARTÁVEIS</t>
  </si>
  <si>
    <t>LIXEIRA REDONDA COM TAMPA PARA 4 TUBOS DE COPOS DESCARTÁVEIS. COR VERMELHA. CAPACIDADE 500 COPOS. LIXEIRA COLETORA DE COPOS DESCARTÁVEIS. A TAMPA TEM 4 (QUATRO) CAVIDADES PARA COPOS DE ÁGUA OU 3 X 1 SENDO 3 CAVIDADES PARA ÁGUA E 1 CAVIDADE PARA CAFÉ. CAPACIDADE 500 COPOS. DIÂMETRO DE 24 CM. ALTURA DE 50 CM E PESO APROXIMADAMENTE 1 KG.</t>
  </si>
  <si>
    <t>LIXEIRA SELETIVA 120 LITROS COM RODAS COM PEDAL PLÁSTICO POLIPROPILENO</t>
  </si>
  <si>
    <t>LIXEIRA SELETIVA 120 LITROS COM RODAS COM PEDAL PLÁSTICO POLIPROPILENO. CARACTERÍSTICAS: O CONTENTOR PARA LIXO DE 120 LITROS É IDEAL ESCOLAS, FACULDADES OU QUALQUER OUTRO LUGAR QUE GERE LIXO. IDEAL PARA INSTALAR A COLETA SELETIVA DO LIXO COLOCANDO DIFERENTES CONTENTORES DE DIFERENTES CORES PARA OS DIFERENTES MATERIAIS OU SIMPLESMENTE COLOCANDO DOIS, UM PARA RECICLÁVEL E OUTRO PARA ORGÂNICO. MODELO EUROPEU. RODAS DE 200 MM. CAPACIDADE: 120 L / 58 KG. PESO: 8,9 KG. ALTURA: DE 91 A 92,6 CM. LARGURA: 48,3 A 56 CM. PROFUNDIDADE: DE 47 A 55,2 CM. AS DIMENSÕES PODEM SER VARIÁVEIS DESDE QUE RESPEITEM O MÍNIMO DE 120 LITROS DE CAPACIDADE. CORES A DEFINIR PELO CLIENTE ENTRE (AMARELO, MARROM, AZUL, VERDE, BRANCO, VERMELHO, CINZA, LARANJA). COM ETIQUETA ADESIVA COM A DESCRIÇÃO DO TIPO DE LIXO DA COLETA SELETIVA.</t>
  </si>
  <si>
    <t>INFANTARIA COMERCIAL EIRELI - ME</t>
  </si>
  <si>
    <t>20.795.155/0001-79</t>
  </si>
  <si>
    <t>(47) 3232-1221</t>
  </si>
  <si>
    <t>LUVA DE BORRACHA C/ REVESTIMENTO INTERNO</t>
  </si>
  <si>
    <t>LUVA DE SEGURANÇA, 5 DEDOS (PAR), CONFECCIONADA EM BORRACHA NATURAL, COM REVESTIMENTO INTERNO VERNIZ SILVER E COM SUPERFÍCIE EXTERNA ANTI-DERRAPANTE NA PALMA E NOS DEDOS, LISA NA FACE DORSAL E PUNHO, NA COR AMARELA, TAMANHO M.</t>
  </si>
  <si>
    <t>ASSINATURA</t>
  </si>
  <si>
    <t>ROSILENE TONATTO SPAZZINI - EPP</t>
  </si>
  <si>
    <t>07.045.994/0001-01</t>
  </si>
  <si>
    <t>(54) 3321-8323</t>
  </si>
  <si>
    <t>LUVA DE LÁTEX PARA PROCEDIMENTO NÃO CIRÚRGICO  TAMANHO M</t>
  </si>
  <si>
    <t>LUVA DE LÁTEX PARA PROCEDIMENTO NÃO CIRÚRGICO, DESCARTÁVEL, NÃO ESTÉRIL, AMBIDESTRA, NÃO PULVERIZADA, PARA MANIPULAÇÃO DE ALIMENTOS. HIPOALERGÊNICA, RESISTENTE, TEXTURA E ESPESSURA UNIFORMES, LÁTEX REGULAR. PACOTE COM 100 UNIDADES. TAMANHO MÉDIO.</t>
  </si>
  <si>
    <t>CESAR A. S. JR</t>
  </si>
  <si>
    <t>METHABIO FARMACEUTICA DO BRASIL LTDA - EPP</t>
  </si>
  <si>
    <t>08.766.992/0001-74</t>
  </si>
  <si>
    <t>(61) 3248-0401</t>
  </si>
  <si>
    <t>LUVA DE LÁTEX PARA PROCEDIMENTO NÃO CIRÚRGICO  TAMANHO P</t>
  </si>
  <si>
    <t>LUVA DE LÁTEX PARA PROCEDIMENTO NÃO CIRÚRGICO, DESCARTÁVEL, NÃO ESTÉRIL, AMBIDESTRA, NÃO PULVERIZADA, PARA MANIPULAÇÃO DE ALIMENTOS. HIPOALERGÊNICA, RESISTENTE, TEXTURA E ESPESSURA UNIFORMES, LÁTEX REGULAR. PACOTE COM 100 UNIDADES. TAMANHO PEQUENO.</t>
  </si>
  <si>
    <t>FLAVIA R. O. TAVARES</t>
  </si>
  <si>
    <t>LUVA DE LÁTEX PARA PROCEDIMENTO NÃO CIRÚRGICO TAMANHO G</t>
  </si>
  <si>
    <t>LUVA DE LÁTEX PARA PROCEDIMENTO NÃO CIRÚRGICO, DESCARTÁVEL, NÃO ESTÉRIL, AMBIDESTRA, NÃO PULVERIZADA, PARA MANIPULAÇÃO DE ALIMENTOS. HIPOALERGÊNICA, RESISTENTE, TEXTURA E ESPESSURA UNIFORMES, LÁTEX REGULAR. PACOTE COM 100 UNIDADES. TAMANHO GRANDE.</t>
  </si>
  <si>
    <t>MASCARA CIRURGICA DESCARTAVEL</t>
  </si>
  <si>
    <t>MÁSCARA CIRÚRGICA, TIPO NÃO TECIDO,3 CAMADAS,PREGAS HORIZONTAIS,ATÓXICA, TIPO FIXAÇÃO COM ELÁSTICO, CARACTERÍSTICAS ADICIONAIS CLIP NASAL EMBUTIDO,HIPOALERGÊNICA, TIPO USO DESCARTÁVEL. CAIXA COM 50 UNIDADES.</t>
  </si>
  <si>
    <t>GERALDO B. F. TEIXEIRA</t>
  </si>
  <si>
    <t>CANCELADO POR DECISÃO DO PREGOEIRO</t>
  </si>
  <si>
    <t>MEXEDOR DE PLÁSTICO PARA BEBIDAS 500 UNIDADES</t>
  </si>
  <si>
    <t>MEXEDOR PLÁSTICO. CARACTERÍSTICAS: MEXEDOR PLÁSTICO PARA BEBIDAS; COR: CRISTAL/ TRANSPARENTE; TAMANHO APROXIMADO: 8 A 11 CM; COMPOSIÇÃO: POLIESTIRENO ATÓXICO, PRÓPRIO PARA CONTATO COM ALIMENTOS; UTILIZAÇÃO: MISTURAR CAFÉ, CHÁ E SIMILARES, QUENTES OU FRIOS EM COPOS PADRÃO DE ATÉ 200 ML; ACONDICIONAMENTO/UNIDADE DE FORNECIMENTO: PACOTES COM 500 UNIDADES.</t>
  </si>
  <si>
    <t>PÁ DE LIXO METÁLICA ZINCADA</t>
  </si>
  <si>
    <t>PÁ DE LIXO METÁLICA, ZINCADA. MEDIDAS MÍNIMAS 21 X 21 CM E CABO DE MADEIRA DE NO MÍNIMO 60 CM.</t>
  </si>
  <si>
    <t>ADAIR SANTOS - ME</t>
  </si>
  <si>
    <t>10.980.885/0001-96</t>
  </si>
  <si>
    <t>(41) 3286-3223</t>
  </si>
  <si>
    <t>PANO DE LIMPEZA DE CHÃO 40 X 60CM</t>
  </si>
  <si>
    <t>PANO TIPO SACO PARA LIMPEZA. PANO DE LIMPEZA DE CHÃO, COMPOSIÇÃO: SACO BRANCO DUPLO (LAVADO E ALVEJADO), 100% ALGODÃO, PRÉ-AMACIADO, COM ALTO PODER DE ABSORÇÃO, COM COSTURA DUPLA E FIOS RESISTENTES. MEDIDAS MÍNIMAS DE 40 X 60CM, USO DOMÉSTICO, PESO MÍNIMO DE 160G.</t>
  </si>
  <si>
    <t>MILTON PEREIRA SOUTELLO &amp; CIA LTDA - ME</t>
  </si>
  <si>
    <t>08.832.791/0001-28</t>
  </si>
  <si>
    <t>(43) 3342-0021
(43) 3323-2443</t>
  </si>
  <si>
    <t>PANO DE PRATO PARA COPA E COZINHA</t>
  </si>
  <si>
    <t>PANO DE PRATO. PANO DE 100% ALGODÃO PARA COPA E COZINHA ALVEJADO, SEM ESTAMPA E SEM ADEREÇOS, COR BRANCA, MEDIDA MÍNIMA DE 40 X 70 CM, COM BAINHA E ACABAMENTO COSTURADO EM FIO DE POLIÉSTER.</t>
  </si>
  <si>
    <t>PANO DESCARTÁVEL  300M</t>
  </si>
  <si>
    <t>PANO DESCARTÁVEL  300M. PANO DESCARTÁVEL. FORNECIDO EM ROLOS COM 300M, NA COR LARANJA, TAMANHO: 33CM X 30CM, PICOTADOS A CADA 50 CM. VALIDADE MÍNIMA DE 2 ANOS. MARCA DE REFERÊNCIA DE QUALIDADE: JOHNSON &amp; JOHNSON - CROSS HATCH.</t>
  </si>
  <si>
    <t>PAPEL ALUMÍNIO 0,45 X 7,5 M</t>
  </si>
  <si>
    <t>PAPEL ALUMÍNIO 7,5 M. FOLHA DE ALUMÍNIO, COM UM LADO OPACO E OUTRO BRILHOSO, EM ROLO. DIMENSÕES: 0,45 X 7,5 M. FÁCIL DESENROLAR: PAPEL NÃO ADERENTE A CAMADA DE BAIXO DO ROLO. PARA FINS CULINÁRIOS.</t>
  </si>
  <si>
    <t>ROSANA P. CARVALHO</t>
  </si>
  <si>
    <t>PAPEL TOALHA INTERFOLHADO 2 DOBRAS</t>
  </si>
  <si>
    <t>PAPEL TOALHA INTERFOLHADO 100% CELULOSE VIRGEM, EXTRA BRANCO, ALTA ABSORÇÃO. CAIXA COM 1.000 FOLHAS. DIMENSÕES: 23 X 21 CM, 2 DOBRAS.</t>
  </si>
  <si>
    <t>TREZE COMERCIAL LTDA - EPP</t>
  </si>
  <si>
    <t>82.330.937/0001-90</t>
  </si>
  <si>
    <t>(41) 3069-9292</t>
  </si>
  <si>
    <t>PENEIRA PLÁSTICA</t>
  </si>
  <si>
    <t>PENEIRA DE PLÁSTICO COM 12 CM DE DIÂMETRO, MATERIAL LIVRE DE BPA. DIMENSÃO DO PRODUTO
COMPRIMENTO: 25,2 CM, LARGURA: 12,2 CM, ALTURA: 6,8 CM</t>
  </si>
  <si>
    <t>PRATO DE VIDRO PARA SOBREMESA</t>
  </si>
  <si>
    <t>PRATO DESCARTÁVEL Nº 21</t>
  </si>
  <si>
    <t>PRATO DESCARTÁVEL Nº 21, NA COR BRANCA - PACOTE COM 10 UNIDADES</t>
  </si>
  <si>
    <t>JOAO PEREIRA DE MORAIS &amp; CIA LTDA - ME</t>
  </si>
  <si>
    <t>12.865.335/0001-51</t>
  </si>
  <si>
    <t>(42) 3622-1148
(42) 3035-3360</t>
  </si>
  <si>
    <t>PRATO FUNDO BRANCO OCTGONAL 28 CM</t>
  </si>
  <si>
    <t>PRATO RASO BRANCO CERÂMICA OCTOGONAL 28 CM.</t>
  </si>
  <si>
    <t xml:space="preserve">CANCELADO POR INEXISTÊNCIA DE PROPOSTA </t>
  </si>
  <si>
    <t>PRATO FUNDO DE VIDRO</t>
  </si>
  <si>
    <t>PRATO RASO DE VIDRO</t>
  </si>
  <si>
    <t>PRATO RASO TRANSPARENTE EM VIDRO TEMPERADO 24 CM DE DIÂMETRO</t>
  </si>
  <si>
    <t>PRATO RASO TRANSPARENTE EM VIDRO TEMPERADO, RESISTENTE A IMPACTOS E PEQUENAS QUEDAS. VAI AO MICRO-ONDAS, FREEZER E GELADEIRA. TAMANHO APROXIMADO: 24 CM DE DIÂMETRO.</t>
  </si>
  <si>
    <t>QUEROSENE LÍQUIDA 900 ML</t>
  </si>
  <si>
    <t>QUEROSENE, VISCOSIDADE MÁXIMA 2,7 CST A 20 °C. PONTO DE FULGOR 40 °C, CORROSIVIDADE LÂMINA DE COBRE 3H À 50°C, TEOR MÁXIMO DE ENXOFRE 0,30% EM PESO, EMBALAGEM EM LATA DE 900 ML.</t>
  </si>
  <si>
    <t>RAQUEL ZANETTI SIOMA</t>
  </si>
  <si>
    <t>REFIL PURIFICADOR DE ÁGUA</t>
  </si>
  <si>
    <t>REFIL PURIFICADOR DE ÁGUA. COMPATÍVEL COM O BEBEDOURO PRESS BABY DA MARCA LIBELL. COM TRIPLA FILTRAGEM E VIDA ÚTIL MINIMA DE 4.000 LITROS OU 6 MESES DE USO.</t>
  </si>
  <si>
    <t>LUCIO SCHULZ JUNIOR</t>
  </si>
  <si>
    <t>REGISTRO DE GÁS, 13 KG, COM MANGUEIRA</t>
  </si>
  <si>
    <t>REGISTRO REGULADOR DE GÁS PARA BOTIJÃO DE 13 KG, COM MANGUEIRA. REGULADOR DE PRESSÃO TRABALHO 2,8 KPA E VAZÃO DE 1 K H/H. MANGUEIRA NBR 8613 DE 1 METRO. 2 (DUAS) ABRAÇADEIRAS PARA MANGUEIRA DE ATÉ 4,5 MM. FABRICAÇÃO NO ANO DO PEDIDO.</t>
  </si>
  <si>
    <t>SABÃO EM PÓ 1KG</t>
  </si>
  <si>
    <t>SABÃO EM PÓ PARA A HIGIENIZAÇÃO DE PANOS UTILIZADOS NO PREPARO DE REFEIÇÕES. COMPOSIÇÃO: TENSOATIVO ANIÔNICO, ALCALINIZANTE, SAIS INORGÂNICOS, ENZIMA, SEQUESTRANTE, BRANQUIADOR ÓPTICO, CORANTE, PERFUME E ÁGUA; EMBALAGEM EM CAIXA DE PAPELÃO COM 1KG; REGISTRO NO MINISTÉRIO DA SAÚDE; VALIDADE MÍNIMA DE 12 MESES.</t>
  </si>
  <si>
    <t>SABONETE LÍQUIDO PARA ASSEPSIA DAS MÃOS  5L</t>
  </si>
  <si>
    <t>SABONETE LÍQUIDO PARA ASSEPSIA DAS MÃOS  5L. SABONETE LÍQUIDO BACTERICIDA PARA HIGIENIZAÇÃO DE MÃOS EM COZINHA. SUA FÓRMULA SUAVE E UMECTANTE AMACIA AO MESMO TEMPO QUE REMOVE AS SUJIDADES; CONTÉM AGENTE BACTERICIDA TRICLOSAN. CARACTERÍSTICAS FÍSICAS: ESTADO FÍSICO  LÍQUIDO VISCOSO E PH ENTRE 5,6 E 6,2; CARACTERÍSTICAS QUÍMICAS: TENSOATIVO ANIÔNICO: LAURIL SULFATO DE SÓDIO, ETÉR; TENSOATIVO NÃO ANIÔNICO: DIETANOLAMIDA DE COCO; CONTÉM AGENTE UMECTANTE, EMOLIENTE, SEQÜESTRANTE E ANTIMICROBIANO; VALIDADE 12 MESES; APRESENTAR REGISTRO NO MINISTÉRIO DA SAÚDE. CADA EMBALAGEM DEVE CONTER 5 LITROS DO PRODUTO.</t>
  </si>
  <si>
    <t>SAPONÁCEO LÍQUIDO 300ML</t>
  </si>
  <si>
    <t>SAPONÁCEO LÍQUIDO E CREMOSO, FRASCO CONTENDO 300ML.
COMPOSIÇÃO:TENSOATIVOS ANIÔNICOS E NÃO IÔNICOS, ESPESSANTE, ALCALIZANTES, ABRASIVO, PRESERVANTE, PIGMENTOS, FRAGRÂNCIA E VEÍCULO. COMPONENTE ATIVO LINEAR ALQUILBENZENO SULFONATO DE SÓDIO.</t>
  </si>
  <si>
    <t>SUPORTE PARA FILTRO DE CAFÉ</t>
  </si>
  <si>
    <t>SUPORTE PARA FILTRO DE CAFÉ, MATERIAL PLÁSTICO, MODELO TRADICIONAL, COR MARROM, TAMANHO REFERÊNCIA N. 103, COM CORTA-PINGOS</t>
  </si>
  <si>
    <t>SUPORTE RODÍZIO PARA BOTIJÃO DE GÁS</t>
  </si>
  <si>
    <t>SUPORTE PARA BOTIJÃO DE GÁS, MATERIAL AÇO CROMADO, COM RODINHAS QUE SE MOVEM PARA TODOS OS LADOS. DIMENSÕES APROXIMADAS: 16,3CM DE ALTURA, 10CM DE LARGURA, 26,7CM DE COMPRIMENTO. PESO APROXIMADO: 270 GRAMAS.</t>
  </si>
  <si>
    <t>TÁBUA RETANGULAR DE MADEIRA PARA CORTAR ALIMENTOS</t>
  </si>
  <si>
    <t>TÁBUA RETANGULAR COM ALÇA E REBAIXE PARA CORTAR ALIMENTOS. PRODUZIDA EM MADEIRA JATOBÁ DE ALTA DENSIDADE, COM ACABAMENTO EM VERNIZ ATÓXICO. PROTEÇÃO ANTIBACTERIANA QUE INIBE CONTINUAMENTE A PROLIFERAÇÃO DE BACTÉRIAS NA SUPERFÍCIE DA MADEIRA. DIMENSÕES 20CM DE LARGURA, 1,5CM DE ALTURA E 36CM DE PROFUNDIDADE.</t>
  </si>
  <si>
    <t>TOALHA DE MESA REDONDA</t>
  </si>
  <si>
    <t>TOALHA MESA REDONDA BRANCA LISA IMPERMEÁVEL COM 60% ALGODÃO E 40% POLIÉSTER - DIÂMETRO 220 CM.</t>
  </si>
  <si>
    <t>SINAI INDUSTRIA E COMERCIO EIRELI - ME</t>
  </si>
  <si>
    <t>17.805.370/0001-07</t>
  </si>
  <si>
    <t>(31) 2535-4680</t>
  </si>
  <si>
    <t>TOALHA DE MESA RETANGULAR 160 X 270 CM, 100% POLIÉSTER, NA COR BRANCA</t>
  </si>
  <si>
    <t>TOALHA DE MESA RETANGULAR 160 X 270 CM, 100% POLIÉSTER, NA COR BRANCA.</t>
  </si>
  <si>
    <t>TOALHA RETANGULAR 100% LINHO BRANCA LISA IMPERMEÁVEL 180 X 220 CM</t>
  </si>
  <si>
    <t>TOALHA RETANGULAR 100% LINHO BRANCA LISA IMPERMEÁVEL 180 X 220 CM.</t>
  </si>
  <si>
    <t> HABIB DECORACOES DE ITAJUBA LTDA - EPP</t>
  </si>
  <si>
    <t>03.851.189/0001-14 </t>
  </si>
  <si>
    <t>(35) 3622-4466
(35) 3622-4866</t>
  </si>
  <si>
    <t>TOUCA DESCARTÁVEL SANFONADA BRANCA COM ELÁSTICO</t>
  </si>
  <si>
    <t>TOUCA DESCARTÁVEL SANFONADA BRANCA COM ELÁSTICO, CONFECCIONADO EM TNT - TECIDO NÃO TECIDO, 100% POLIPROPILENO, ATÓXICO, GRAMATURA: 20GR. TAMANHO: ÚNICO, PRODUTO COM REGISTRO ANVISA. PACOTE COM 100 UNIDADES</t>
  </si>
  <si>
    <t>VASELINA LÍQUIDA 1000ML</t>
  </si>
  <si>
    <t>VASELINA LÍQUIDA A SER UTILIZADA EM SUPERFÍCIES EM AÇO INOX DE COZINHA. ACONDICIONADA EM FRASCOS COM LACRE, CONTENDO 1000ML. O PRODUTO DEVERÁ SEGUIR A MONOGRAFIA DA FARMACOPEIA BRASILEIRA. A EMBALAGEM DEVERÁ TRAZER EXTERNAMENTE OS DADOS DE IDENTIFICAÇÃO, NÚMERO DE LOTE, DATA DE FABRICAÇÃO E DATA DE VALIDADE. COMPOSIÇÃO: ÓLEO MINERAL 100%. PRAZO DE VALIDADE: 75% DO PRAZO TOTAL DE VALIDADE DO PRODUTO.</t>
  </si>
  <si>
    <t>VASSOURA DE PALHA NATURAL</t>
  </si>
  <si>
    <t>VASSOURA DE PALHA NATURAL, COM NO MÍNIMO 3 COSTURAS E CABO DE MADEIRA DE 1,20 M.</t>
  </si>
  <si>
    <t>DIFERENÇA</t>
  </si>
  <si>
    <t>TOTAL CANCELADOS</t>
  </si>
  <si>
    <t>TOTAL</t>
  </si>
  <si>
    <t>ITENS CANCELADOS</t>
  </si>
  <si>
    <t>MOTIVO</t>
  </si>
  <si>
    <t>QUANTIDADE ITENS</t>
  </si>
  <si>
    <t>% SOBRE TOTAL</t>
  </si>
  <si>
    <t>CANCELADO POR INEXISTêNCIA DE PROPOSTA</t>
  </si>
  <si>
    <t>VALOR TOTAL ESTIMADO</t>
  </si>
  <si>
    <t>VALOR TOTAL COMPRASNET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</si>
</sst>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R$&quot;\ * #,##0.00_-;\-&quot;R$&quot;\ * #,##0.00_-;_-&quot;R$&quot;\ * &quot;-&quot;??_-;_-@_-"/>
    <numFmt numFmtId="164" formatCode="0;[Red]0"/>
    <numFmt numFmtId="165" formatCode="#,##0;[Red]#,##0"/>
    <numFmt numFmtId="166" formatCode="_-[$R$-416]\ * #,##0.00_-;\-[$R$-416]\ * #,##0.00_-;_-[$R$-416]\ * &quot;-&quot;??_-;_-@_-"/>
    <numFmt numFmtId="167" formatCode="_(* #,##0.00_);_(* \(#,##0.00\);_(* \-??_);_(@_)"/>
    <numFmt numFmtId="168" formatCode="_(&quot;$&quot;* #,##0.00_);_(&quot;$&quot;* \(#,##0.00\);_(&quot;$&quot;* &quot;-&quot;??_);_(@_)"/>
    <numFmt numFmtId="169" formatCode="_(&quot;R$ &quot;* #,##0.00_);_(&quot;R$ &quot;* \(#,##0.00\);_(&quot;R$ &quot;* &quot;-&quot;??_);_(@_)"/>
    <numFmt numFmtId="170" formatCode="_(&quot;R$&quot;* #,##0.00_);_(&quot;R$&quot;* \(#,##0.00\);_(&quot;R$&quot;* &quot;-&quot;??_);_(@_)"/>
    <numFmt numFmtId="171" formatCode="_(* #,##0.00_);_(* \(#,##0.00\);_(* &quot;-&quot;??_);_(@_)"/>
  </numFmts>
  <fonts count="41" x14ac:knownFonts="1">
    <font>
      <sz val="10"/>
      <name val="Arial"/>
      <family val="2"/>
    </font>
    <font>
      <sz val="11"/>
      <color theme="1"/>
      <name val="Calibri"/>
      <family val="2"/>
      <scheme val="minor"/>
    </font>
    <font>
      <sz val="10"/>
      <name val="Arial"/>
      <family val="2"/>
    </font>
    <font>
      <b/>
      <sz val="14"/>
      <color indexed="9"/>
      <name val="Arial"/>
      <family val="2"/>
    </font>
    <font>
      <b/>
      <sz val="11"/>
      <name val="Calibri"/>
      <family val="2"/>
    </font>
    <font>
      <sz val="11"/>
      <color indexed="8"/>
      <name val="Calibri"/>
      <family val="2"/>
    </font>
    <font>
      <b/>
      <sz val="10"/>
      <name val="Arial"/>
      <family val="2"/>
    </font>
    <font>
      <b/>
      <sz val="11"/>
      <color indexed="10"/>
      <name val="Calibri"/>
      <family val="2"/>
    </font>
    <font>
      <sz val="11"/>
      <name val="Calibri"/>
      <family val="2"/>
    </font>
    <font>
      <sz val="10"/>
      <color indexed="10"/>
      <name val="Arial"/>
      <family val="2"/>
    </font>
    <font>
      <sz val="11"/>
      <color indexed="8"/>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9"/>
      <name val="Calibri"/>
      <family val="2"/>
      <scheme val="minor"/>
    </font>
    <font>
      <sz val="11"/>
      <color rgb="FF000000"/>
      <name val="Calibri"/>
      <family val="2"/>
      <charset val="1"/>
    </font>
    <font>
      <b/>
      <sz val="11"/>
      <color indexed="63"/>
      <name val="Calibri"/>
      <family val="2"/>
    </font>
    <font>
      <sz val="11"/>
      <color indexed="10"/>
      <name val="Calibri"/>
      <family val="2"/>
    </font>
    <font>
      <i/>
      <sz val="11"/>
      <color indexed="23"/>
      <name val="Calibri"/>
      <family val="2"/>
    </font>
    <font>
      <b/>
      <sz val="15"/>
      <color indexed="56"/>
      <name val="Calibri"/>
      <family val="2"/>
    </font>
    <font>
      <b/>
      <sz val="15"/>
      <color indexed="62"/>
      <name val="Calibri"/>
      <family val="2"/>
    </font>
    <font>
      <b/>
      <sz val="18"/>
      <color indexed="56"/>
      <name val="Cambria"/>
      <family val="2"/>
    </font>
    <font>
      <b/>
      <sz val="18"/>
      <color indexed="62"/>
      <name val="Cambria"/>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indexed="8"/>
      <name val="Calibri"/>
      <family val="2"/>
    </font>
    <font>
      <b/>
      <sz val="11"/>
      <color rgb="FFFF0000"/>
      <name val="Calibri"/>
      <family val="2"/>
    </font>
    <font>
      <b/>
      <sz val="10"/>
      <color indexed="10"/>
      <name val="Arial"/>
      <family val="2"/>
    </font>
    <font>
      <b/>
      <sz val="18"/>
      <name val="Calibri"/>
      <family val="2"/>
    </font>
    <font>
      <b/>
      <sz val="16"/>
      <name val="Calibri"/>
      <family val="2"/>
    </font>
    <font>
      <b/>
      <sz val="12"/>
      <color indexed="8"/>
      <name val="Calibri"/>
      <family val="2"/>
    </font>
    <font>
      <b/>
      <sz val="20"/>
      <color indexed="8"/>
      <name val="Calibri"/>
      <family val="2"/>
    </font>
    <font>
      <sz val="10"/>
      <color rgb="FFFF0000"/>
      <name val="Arial"/>
      <family val="2"/>
    </font>
  </fonts>
  <fills count="39">
    <fill>
      <patternFill patternType="none"/>
    </fill>
    <fill>
      <patternFill patternType="gray125"/>
    </fill>
    <fill>
      <patternFill patternType="solid">
        <fgColor rgb="FFFFEB9C"/>
      </patternFill>
    </fill>
    <fill>
      <patternFill patternType="solid">
        <fgColor theme="6" tint="0.59999389629810485"/>
        <bgColor indexed="64"/>
      </patternFill>
    </fill>
    <fill>
      <patternFill patternType="solid">
        <fgColor indexed="44"/>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
      <patternFill patternType="solid">
        <fgColor indexed="31"/>
        <bgColor indexed="41"/>
      </patternFill>
    </fill>
    <fill>
      <patternFill patternType="solid">
        <fgColor indexed="9"/>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26"/>
        <bgColor indexed="9"/>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47"/>
        <bgColor indexed="41"/>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3"/>
        <bgColor indexed="26"/>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52"/>
        <bgColor indexed="51"/>
      </patternFill>
    </fill>
    <fill>
      <patternFill patternType="solid">
        <fgColor indexed="22"/>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theme="0"/>
        <bgColor indexed="64"/>
      </patternFill>
    </fill>
    <fill>
      <patternFill patternType="solid">
        <fgColor theme="8"/>
        <bgColor indexed="64"/>
      </patternFill>
    </fill>
    <fill>
      <patternFill patternType="solid">
        <fgColor theme="9" tint="0.59999389629810485"/>
        <bgColor indexed="64"/>
      </patternFill>
    </fill>
  </fills>
  <borders count="31">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top style="medium">
        <color indexed="8"/>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263">
    <xf numFmtId="0" fontId="0" fillId="0" borderId="0"/>
    <xf numFmtId="9" fontId="2" fillId="0" borderId="0" applyFont="0" applyFill="0" applyBorder="0" applyAlignment="0" applyProtection="0"/>
    <xf numFmtId="44" fontId="5" fillId="0" borderId="0" applyFont="0" applyFill="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8" borderId="0" applyNumberFormat="0" applyBorder="0" applyAlignment="0" applyProtection="0"/>
    <xf numFmtId="0" fontId="5" fillId="2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2" fillId="2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7"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29" borderId="14" applyNumberFormat="0" applyAlignment="0" applyProtection="0"/>
    <xf numFmtId="0" fontId="14" fillId="9" borderId="14" applyNumberFormat="0" applyAlignment="0" applyProtection="0"/>
    <xf numFmtId="0" fontId="14" fillId="9" borderId="14" applyNumberFormat="0" applyAlignment="0" applyProtection="0"/>
    <xf numFmtId="0" fontId="14" fillId="9" borderId="14" applyNumberFormat="0" applyAlignment="0" applyProtection="0"/>
    <xf numFmtId="0" fontId="14" fillId="9" borderId="14" applyNumberFormat="0" applyAlignment="0" applyProtection="0"/>
    <xf numFmtId="0" fontId="14" fillId="9" borderId="14" applyNumberFormat="0" applyAlignment="0" applyProtection="0"/>
    <xf numFmtId="0" fontId="14" fillId="29" borderId="14" applyNumberFormat="0" applyAlignment="0" applyProtection="0"/>
    <xf numFmtId="0" fontId="15" fillId="30" borderId="15" applyNumberFormat="0" applyAlignment="0" applyProtection="0"/>
    <xf numFmtId="0" fontId="15" fillId="30" borderId="15" applyNumberFormat="0" applyAlignment="0" applyProtection="0"/>
    <xf numFmtId="0" fontId="16" fillId="0" borderId="16" applyNumberFormat="0" applyFill="0" applyAlignment="0" applyProtection="0"/>
    <xf numFmtId="0" fontId="16" fillId="0" borderId="16" applyNumberFormat="0" applyFill="0" applyAlignment="0" applyProtection="0"/>
    <xf numFmtId="0" fontId="12" fillId="3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27"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27"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7" fillId="17" borderId="14" applyNumberFormat="0" applyAlignment="0" applyProtection="0"/>
    <xf numFmtId="0" fontId="17" fillId="11" borderId="14" applyNumberFormat="0" applyAlignment="0" applyProtection="0"/>
    <xf numFmtId="0" fontId="17" fillId="11" borderId="14" applyNumberFormat="0" applyAlignment="0" applyProtection="0"/>
    <xf numFmtId="0" fontId="17" fillId="11" borderId="14" applyNumberFormat="0" applyAlignment="0" applyProtection="0"/>
    <xf numFmtId="0" fontId="17" fillId="11" borderId="14" applyNumberFormat="0" applyAlignment="0" applyProtection="0"/>
    <xf numFmtId="0" fontId="17" fillId="11" borderId="14" applyNumberFormat="0" applyAlignment="0" applyProtection="0"/>
    <xf numFmtId="0" fontId="17" fillId="17" borderId="14" applyNumberFormat="0" applyAlignment="0" applyProtection="0"/>
    <xf numFmtId="167" fontId="5" fillId="0" borderId="0"/>
    <xf numFmtId="14" fontId="5" fillId="0" borderId="0"/>
    <xf numFmtId="0" fontId="5" fillId="0" borderId="0"/>
    <xf numFmtId="0" fontId="18" fillId="10" borderId="0" applyNumberFormat="0" applyBorder="0" applyAlignment="0" applyProtection="0"/>
    <xf numFmtId="0" fontId="18" fillId="10" borderId="0" applyNumberFormat="0" applyBorder="0" applyAlignment="0" applyProtection="0"/>
    <xf numFmtId="168" fontId="2" fillId="0" borderId="0" applyFont="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44" fontId="5" fillId="0" borderId="0" applyFont="0" applyFill="0" applyBorder="0" applyAlignment="0" applyProtection="0"/>
    <xf numFmtId="16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1" fillId="0" borderId="0"/>
    <xf numFmtId="0" fontId="2" fillId="0" borderId="0"/>
    <xf numFmtId="0" fontId="2" fillId="0" borderId="0"/>
    <xf numFmtId="0" fontId="2" fillId="0" borderId="0"/>
    <xf numFmtId="0" fontId="2" fillId="0" borderId="0"/>
    <xf numFmtId="0" fontId="2" fillId="13" borderId="17" applyNumberFormat="0" applyAlignment="0" applyProtection="0"/>
    <xf numFmtId="0" fontId="2" fillId="13" borderId="17"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22" fillId="29" borderId="18" applyNumberFormat="0" applyAlignment="0" applyProtection="0"/>
    <xf numFmtId="0" fontId="22" fillId="9" borderId="18" applyNumberFormat="0" applyAlignment="0" applyProtection="0"/>
    <xf numFmtId="0" fontId="22" fillId="9" borderId="18" applyNumberFormat="0" applyAlignment="0" applyProtection="0"/>
    <xf numFmtId="0" fontId="22" fillId="9" borderId="18" applyNumberFormat="0" applyAlignment="0" applyProtection="0"/>
    <xf numFmtId="0" fontId="22" fillId="9" borderId="18" applyNumberFormat="0" applyAlignment="0" applyProtection="0"/>
    <xf numFmtId="0" fontId="22" fillId="9" borderId="18" applyNumberFormat="0" applyAlignment="0" applyProtection="0"/>
    <xf numFmtId="0" fontId="22" fillId="29" borderId="18" applyNumberFormat="0" applyAlignment="0" applyProtection="0"/>
    <xf numFmtId="171" fontId="2" fillId="0" borderId="0" applyFont="0" applyFill="0" applyBorder="0" applyAlignment="0" applyProtection="0"/>
    <xf numFmtId="167" fontId="2" fillId="0" borderId="0" applyFill="0" applyBorder="0" applyAlignment="0" applyProtection="0"/>
    <xf numFmtId="167" fontId="2" fillId="0" borderId="0" applyFill="0" applyBorder="0" applyAlignment="0" applyProtection="0"/>
    <xf numFmtId="171" fontId="2" fillId="0" borderId="0" applyFont="0" applyFill="0" applyBorder="0" applyAlignment="0" applyProtection="0"/>
    <xf numFmtId="0" fontId="21" fillId="0" borderId="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19"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29" fillId="0" borderId="21" applyNumberFormat="0" applyFill="0" applyAlignment="0" applyProtection="0"/>
    <xf numFmtId="0" fontId="31" fillId="0" borderId="22"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1" fillId="0" borderId="22"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0" borderId="24"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4" applyNumberFormat="0" applyFill="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cellStyleXfs>
  <cellXfs count="117">
    <xf numFmtId="0" fontId="0" fillId="0" borderId="0" xfId="0"/>
    <xf numFmtId="0" fontId="3" fillId="4" borderId="0" xfId="0" applyFont="1" applyFill="1" applyBorder="1" applyAlignment="1">
      <alignment horizontal="left" vertical="center"/>
    </xf>
    <xf numFmtId="0" fontId="3" fillId="4" borderId="0" xfId="0" applyFont="1" applyFill="1" applyBorder="1" applyAlignment="1">
      <alignment horizontal="center" vertical="center" wrapText="1"/>
    </xf>
    <xf numFmtId="164" fontId="4" fillId="3" borderId="5"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164" fontId="4" fillId="3" borderId="8"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166" fontId="4" fillId="3" borderId="7" xfId="0" applyNumberFormat="1" applyFont="1" applyFill="1" applyBorder="1" applyAlignment="1">
      <alignment horizontal="center" vertical="center" wrapText="1"/>
    </xf>
    <xf numFmtId="166" fontId="4" fillId="3" borderId="8"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166" fontId="4" fillId="3" borderId="10" xfId="0"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166" fontId="4" fillId="3" borderId="12"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164" fontId="8" fillId="6" borderId="0" xfId="0" applyNumberFormat="1"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0" xfId="0" applyFont="1" applyFill="1" applyBorder="1" applyAlignment="1">
      <alignment vertical="center" wrapText="1"/>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166" fontId="8" fillId="6" borderId="0" xfId="0" applyNumberFormat="1" applyFont="1" applyFill="1" applyBorder="1" applyAlignment="1">
      <alignment horizontal="center" vertical="center" wrapText="1"/>
    </xf>
    <xf numFmtId="166" fontId="9" fillId="0" borderId="0" xfId="0" applyNumberFormat="1" applyFont="1" applyBorder="1"/>
    <xf numFmtId="0" fontId="9" fillId="0" borderId="0" xfId="0" applyFont="1" applyBorder="1" applyAlignment="1">
      <alignment horizontal="center" wrapText="1"/>
    </xf>
    <xf numFmtId="0" fontId="9" fillId="0" borderId="0" xfId="0" applyFont="1" applyBorder="1"/>
    <xf numFmtId="165" fontId="8" fillId="6" borderId="0" xfId="0" applyNumberFormat="1" applyFont="1" applyFill="1" applyBorder="1" applyAlignment="1">
      <alignment horizontal="center" vertical="center" wrapText="1"/>
    </xf>
    <xf numFmtId="44" fontId="8" fillId="6" borderId="0" xfId="0" applyNumberFormat="1" applyFont="1" applyFill="1" applyBorder="1" applyAlignment="1">
      <alignment horizontal="center" vertical="center" wrapText="1"/>
    </xf>
    <xf numFmtId="44" fontId="0" fillId="0" borderId="0" xfId="0" applyNumberFormat="1"/>
    <xf numFmtId="165" fontId="10" fillId="0" borderId="0" xfId="0" applyNumberFormat="1" applyFont="1" applyBorder="1" applyAlignment="1">
      <alignment horizontal="center" vertical="center"/>
    </xf>
    <xf numFmtId="0" fontId="0" fillId="0" borderId="0" xfId="0" applyAlignment="1">
      <alignment horizontal="center" wrapText="1"/>
    </xf>
    <xf numFmtId="0" fontId="2" fillId="0" borderId="0" xfId="0" applyFont="1" applyBorder="1"/>
    <xf numFmtId="0" fontId="0" fillId="0" borderId="0" xfId="0" applyBorder="1"/>
    <xf numFmtId="0" fontId="0" fillId="0" borderId="0" xfId="0"/>
    <xf numFmtId="0" fontId="0" fillId="4" borderId="0" xfId="0" applyFill="1"/>
    <xf numFmtId="164" fontId="8" fillId="7" borderId="13" xfId="0" applyNumberFormat="1" applyFont="1" applyFill="1" applyBorder="1" applyAlignment="1">
      <alignment horizontal="center" vertical="center" wrapText="1"/>
    </xf>
    <xf numFmtId="0" fontId="8" fillId="7" borderId="13" xfId="0" applyFont="1" applyFill="1" applyBorder="1" applyAlignment="1">
      <alignment horizontal="center" vertical="center" wrapText="1"/>
    </xf>
    <xf numFmtId="165" fontId="8" fillId="7" borderId="13" xfId="0" applyNumberFormat="1" applyFont="1" applyFill="1" applyBorder="1" applyAlignment="1">
      <alignment horizontal="center" vertical="center" wrapText="1"/>
    </xf>
    <xf numFmtId="166" fontId="8" fillId="7" borderId="13" xfId="0" applyNumberFormat="1" applyFont="1" applyFill="1" applyBorder="1" applyAlignment="1">
      <alignment horizontal="center" vertical="center" wrapText="1"/>
    </xf>
    <xf numFmtId="166" fontId="8" fillId="7" borderId="13" xfId="166" applyNumberFormat="1" applyFont="1" applyFill="1" applyBorder="1" applyAlignment="1">
      <alignment horizontal="center" vertical="center" wrapText="1"/>
    </xf>
    <xf numFmtId="166" fontId="23" fillId="7" borderId="13" xfId="0" applyNumberFormat="1" applyFont="1" applyFill="1" applyBorder="1" applyAlignment="1">
      <alignment horizontal="center" vertical="center" wrapText="1"/>
    </xf>
    <xf numFmtId="0" fontId="34" fillId="7" borderId="13" xfId="0" applyFont="1" applyFill="1" applyBorder="1" applyAlignment="1">
      <alignment horizontal="center" vertical="center" wrapText="1"/>
    </xf>
    <xf numFmtId="44" fontId="8" fillId="7" borderId="13" xfId="0" applyNumberFormat="1" applyFont="1" applyFill="1" applyBorder="1" applyAlignment="1">
      <alignment horizontal="center" vertical="center" wrapText="1"/>
    </xf>
    <xf numFmtId="166" fontId="4" fillId="7" borderId="13" xfId="0" applyNumberFormat="1" applyFont="1" applyFill="1" applyBorder="1" applyAlignment="1">
      <alignment horizontal="center" vertical="center" wrapText="1"/>
    </xf>
    <xf numFmtId="164" fontId="8" fillId="6" borderId="13" xfId="0" applyNumberFormat="1" applyFont="1" applyFill="1" applyBorder="1" applyAlignment="1">
      <alignment horizontal="center" vertical="center" wrapText="1"/>
    </xf>
    <xf numFmtId="0" fontId="8" fillId="6" borderId="13" xfId="0" applyFont="1" applyFill="1" applyBorder="1" applyAlignment="1">
      <alignment horizontal="center" vertical="center" wrapText="1"/>
    </xf>
    <xf numFmtId="165" fontId="8" fillId="6" borderId="13" xfId="0" applyNumberFormat="1" applyFont="1" applyFill="1" applyBorder="1" applyAlignment="1">
      <alignment horizontal="center" vertical="center" wrapText="1"/>
    </xf>
    <xf numFmtId="166" fontId="8" fillId="6" borderId="13" xfId="0" applyNumberFormat="1" applyFont="1" applyFill="1" applyBorder="1" applyAlignment="1">
      <alignment horizontal="center" vertical="center" wrapText="1"/>
    </xf>
    <xf numFmtId="166" fontId="8" fillId="6" borderId="13" xfId="166" applyNumberFormat="1" applyFont="1" applyFill="1" applyBorder="1" applyAlignment="1">
      <alignment horizontal="center" vertical="center" wrapText="1"/>
    </xf>
    <xf numFmtId="44" fontId="34" fillId="0" borderId="13" xfId="0" applyNumberFormat="1" applyFont="1" applyBorder="1" applyAlignment="1">
      <alignment horizontal="center" vertical="center" wrapText="1"/>
    </xf>
    <xf numFmtId="0" fontId="34" fillId="0" borderId="13" xfId="0" applyFont="1" applyBorder="1" applyAlignment="1">
      <alignment horizontal="center" vertical="center" wrapText="1"/>
    </xf>
    <xf numFmtId="0" fontId="34" fillId="6" borderId="13" xfId="0" applyFont="1" applyFill="1" applyBorder="1" applyAlignment="1">
      <alignment horizontal="center" vertical="center" wrapText="1"/>
    </xf>
    <xf numFmtId="44" fontId="34" fillId="0" borderId="13" xfId="0" applyNumberFormat="1" applyFont="1" applyFill="1" applyBorder="1" applyAlignment="1">
      <alignment horizontal="center" vertical="center" wrapText="1"/>
    </xf>
    <xf numFmtId="166" fontId="4" fillId="0" borderId="13" xfId="0" applyNumberFormat="1" applyFont="1" applyFill="1" applyBorder="1" applyAlignment="1">
      <alignment horizontal="center" vertical="center" wrapText="1"/>
    </xf>
    <xf numFmtId="0" fontId="8" fillId="0" borderId="13" xfId="0" applyFont="1" applyBorder="1" applyAlignment="1">
      <alignment horizontal="center" vertical="center" wrapText="1"/>
    </xf>
    <xf numFmtId="165" fontId="8"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166" fontId="4" fillId="6" borderId="13" xfId="0" applyNumberFormat="1" applyFont="1" applyFill="1" applyBorder="1" applyAlignment="1">
      <alignment horizontal="center" vertical="center" wrapText="1"/>
    </xf>
    <xf numFmtId="44" fontId="34" fillId="6" borderId="13" xfId="0" applyNumberFormat="1" applyFont="1" applyFill="1" applyBorder="1" applyAlignment="1">
      <alignment horizontal="center" vertical="center" wrapText="1"/>
    </xf>
    <xf numFmtId="0" fontId="8" fillId="36" borderId="13" xfId="0" applyFont="1" applyFill="1" applyBorder="1" applyAlignment="1">
      <alignment horizontal="center" vertical="center" wrapText="1"/>
    </xf>
    <xf numFmtId="44" fontId="34" fillId="36" borderId="13" xfId="0" applyNumberFormat="1" applyFont="1" applyFill="1" applyBorder="1" applyAlignment="1">
      <alignment horizontal="center" vertical="center" wrapText="1"/>
    </xf>
    <xf numFmtId="0" fontId="34" fillId="36" borderId="13" xfId="0" applyFont="1" applyFill="1" applyBorder="1" applyAlignment="1">
      <alignment horizontal="center" vertical="center" wrapText="1"/>
    </xf>
    <xf numFmtId="166" fontId="4" fillId="36" borderId="13" xfId="0" applyNumberFormat="1" applyFont="1" applyFill="1" applyBorder="1" applyAlignment="1">
      <alignment horizontal="center" vertical="center" wrapText="1"/>
    </xf>
    <xf numFmtId="0" fontId="23" fillId="6" borderId="13" xfId="0" applyFont="1" applyFill="1" applyBorder="1" applyAlignment="1">
      <alignment horizontal="center" vertical="center" wrapText="1"/>
    </xf>
    <xf numFmtId="0" fontId="4" fillId="36" borderId="13" xfId="0" applyFont="1" applyFill="1" applyBorder="1" applyAlignment="1">
      <alignment horizontal="center" vertical="center" wrapText="1"/>
    </xf>
    <xf numFmtId="164" fontId="8" fillId="0" borderId="13" xfId="0" applyNumberFormat="1" applyFont="1" applyFill="1" applyBorder="1" applyAlignment="1">
      <alignment horizontal="center" vertical="center" wrapText="1"/>
    </xf>
    <xf numFmtId="166" fontId="8" fillId="0" borderId="13" xfId="0" applyNumberFormat="1" applyFont="1" applyFill="1" applyBorder="1" applyAlignment="1">
      <alignment horizontal="center" vertical="center" wrapText="1"/>
    </xf>
    <xf numFmtId="166" fontId="8" fillId="0" borderId="13" xfId="166" applyNumberFormat="1" applyFont="1" applyFill="1" applyBorder="1" applyAlignment="1">
      <alignment horizontal="center" vertical="center" wrapText="1"/>
    </xf>
    <xf numFmtId="164" fontId="8" fillId="36" borderId="13" xfId="0" applyNumberFormat="1" applyFont="1" applyFill="1" applyBorder="1" applyAlignment="1">
      <alignment horizontal="center" vertical="center" wrapText="1"/>
    </xf>
    <xf numFmtId="44" fontId="4" fillId="36" borderId="13" xfId="0" applyNumberFormat="1" applyFont="1" applyFill="1" applyBorder="1" applyAlignment="1">
      <alignment horizontal="center" vertical="center" wrapText="1"/>
    </xf>
    <xf numFmtId="165" fontId="8" fillId="36" borderId="13" xfId="0" applyNumberFormat="1" applyFont="1" applyFill="1" applyBorder="1" applyAlignment="1">
      <alignment horizontal="center" vertical="center" wrapText="1"/>
    </xf>
    <xf numFmtId="166" fontId="8" fillId="36" borderId="13" xfId="0" applyNumberFormat="1" applyFont="1" applyFill="1" applyBorder="1" applyAlignment="1">
      <alignment horizontal="center" vertical="center" wrapText="1"/>
    </xf>
    <xf numFmtId="166" fontId="8" fillId="36" borderId="13" xfId="166" applyNumberFormat="1" applyFont="1" applyFill="1" applyBorder="1" applyAlignment="1">
      <alignment horizontal="center" vertical="center" wrapText="1"/>
    </xf>
    <xf numFmtId="0" fontId="23" fillId="36"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34" fillId="0" borderId="13"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8" fillId="6" borderId="5" xfId="0" applyFont="1" applyFill="1" applyBorder="1" applyAlignment="1">
      <alignment horizontal="center" vertical="center" wrapText="1"/>
    </xf>
    <xf numFmtId="166" fontId="4" fillId="6" borderId="5" xfId="0" applyNumberFormat="1" applyFont="1" applyFill="1" applyBorder="1" applyAlignment="1">
      <alignment horizontal="center" vertical="center" wrapText="1"/>
    </xf>
    <xf numFmtId="166" fontId="8" fillId="6" borderId="0" xfId="166" applyNumberFormat="1" applyFont="1" applyFill="1" applyBorder="1" applyAlignment="1">
      <alignment horizontal="center" vertical="center" wrapText="1"/>
    </xf>
    <xf numFmtId="166" fontId="35" fillId="5" borderId="26" xfId="0" applyNumberFormat="1" applyFont="1" applyFill="1" applyBorder="1"/>
    <xf numFmtId="0" fontId="36" fillId="36" borderId="0" xfId="0" applyFont="1" applyFill="1" applyBorder="1"/>
    <xf numFmtId="44" fontId="36" fillId="36" borderId="0" xfId="0" applyNumberFormat="1" applyFont="1" applyFill="1" applyBorder="1"/>
    <xf numFmtId="44" fontId="37" fillId="37" borderId="27" xfId="0" applyNumberFormat="1" applyFont="1" applyFill="1" applyBorder="1"/>
    <xf numFmtId="166" fontId="6" fillId="38" borderId="26" xfId="0" applyNumberFormat="1" applyFont="1" applyFill="1" applyBorder="1"/>
    <xf numFmtId="0" fontId="6" fillId="0" borderId="28" xfId="0" applyFont="1" applyBorder="1" applyAlignment="1">
      <alignment horizontal="center"/>
    </xf>
    <xf numFmtId="0" fontId="11" fillId="7" borderId="26" xfId="0" applyFont="1" applyFill="1" applyBorder="1" applyAlignment="1">
      <alignment horizontal="center" wrapText="1"/>
    </xf>
    <xf numFmtId="0" fontId="6" fillId="37" borderId="1" xfId="0" applyFont="1" applyFill="1" applyBorder="1" applyAlignment="1">
      <alignment horizontal="center" wrapText="1"/>
    </xf>
    <xf numFmtId="0" fontId="6" fillId="38" borderId="26" xfId="0" applyFont="1" applyFill="1" applyBorder="1" applyAlignment="1">
      <alignment horizontal="center" wrapText="1"/>
    </xf>
    <xf numFmtId="0" fontId="2" fillId="0" borderId="28" xfId="0" applyFont="1" applyBorder="1" applyAlignment="1">
      <alignment horizontal="center"/>
    </xf>
    <xf numFmtId="164" fontId="4" fillId="6" borderId="26" xfId="0" applyNumberFormat="1" applyFont="1" applyFill="1" applyBorder="1" applyAlignment="1">
      <alignment horizontal="center" vertical="center" wrapText="1"/>
    </xf>
    <xf numFmtId="166" fontId="38" fillId="6" borderId="26" xfId="0" applyNumberFormat="1" applyFont="1" applyFill="1" applyBorder="1" applyAlignment="1">
      <alignment horizontal="center" vertical="center"/>
    </xf>
    <xf numFmtId="0" fontId="6" fillId="0" borderId="28" xfId="0" applyFont="1" applyBorder="1"/>
    <xf numFmtId="0" fontId="6" fillId="6" borderId="28" xfId="0" applyFont="1" applyFill="1" applyBorder="1"/>
    <xf numFmtId="164" fontId="7" fillId="6" borderId="26" xfId="0" applyNumberFormat="1" applyFont="1" applyFill="1" applyBorder="1" applyAlignment="1">
      <alignment horizontal="center" vertical="center" wrapText="1"/>
    </xf>
    <xf numFmtId="166" fontId="39" fillId="6" borderId="26" xfId="0" applyNumberFormat="1" applyFont="1" applyFill="1" applyBorder="1"/>
    <xf numFmtId="0" fontId="2" fillId="0" borderId="28" xfId="0" applyFont="1" applyBorder="1" applyAlignment="1">
      <alignment horizontal="left" wrapText="1"/>
    </xf>
    <xf numFmtId="0" fontId="0" fillId="6" borderId="28" xfId="0" applyFill="1" applyBorder="1"/>
    <xf numFmtId="9" fontId="2" fillId="0" borderId="28" xfId="1" applyFont="1" applyBorder="1"/>
    <xf numFmtId="0" fontId="36" fillId="0" borderId="0" xfId="0" applyFont="1" applyFill="1" applyBorder="1"/>
    <xf numFmtId="0" fontId="2" fillId="0" borderId="28" xfId="0" applyFont="1" applyBorder="1" applyAlignment="1">
      <alignment wrapText="1"/>
    </xf>
    <xf numFmtId="0" fontId="0" fillId="0" borderId="28" xfId="0" applyBorder="1"/>
    <xf numFmtId="9" fontId="0" fillId="0" borderId="28" xfId="1" applyFont="1" applyBorder="1"/>
    <xf numFmtId="166" fontId="4" fillId="3" borderId="7" xfId="166" applyNumberFormat="1" applyFont="1" applyFill="1" applyBorder="1" applyAlignment="1">
      <alignment horizontal="center" vertical="center" wrapText="1"/>
    </xf>
    <xf numFmtId="166" fontId="7" fillId="6" borderId="13" xfId="0" applyNumberFormat="1" applyFont="1" applyFill="1" applyBorder="1" applyAlignment="1">
      <alignment horizontal="center" vertical="center" wrapText="1"/>
    </xf>
    <xf numFmtId="166" fontId="7" fillId="36" borderId="13" xfId="0" applyNumberFormat="1" applyFont="1" applyFill="1" applyBorder="1" applyAlignment="1">
      <alignment horizontal="center" vertical="center" wrapText="1"/>
    </xf>
    <xf numFmtId="166" fontId="7" fillId="6" borderId="5" xfId="0" applyNumberFormat="1" applyFont="1" applyFill="1" applyBorder="1" applyAlignment="1">
      <alignment horizontal="center" vertical="center" wrapText="1"/>
    </xf>
    <xf numFmtId="166" fontId="6" fillId="5" borderId="13" xfId="0" applyNumberFormat="1" applyFont="1" applyFill="1" applyBorder="1" applyAlignment="1">
      <alignment horizontal="center" vertical="center"/>
    </xf>
    <xf numFmtId="0" fontId="40" fillId="0" borderId="0" xfId="0" applyFont="1"/>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6" fillId="0" borderId="29" xfId="0" applyFont="1" applyBorder="1" applyAlignment="1">
      <alignment horizontal="center"/>
    </xf>
    <xf numFmtId="0" fontId="6" fillId="0" borderId="30" xfId="0" applyFont="1" applyBorder="1" applyAlignment="1">
      <alignment horizontal="center"/>
    </xf>
  </cellXfs>
  <cellStyles count="263">
    <cellStyle name="20% - Ênfase1 2" xfId="3"/>
    <cellStyle name="20% - Ênfase1 2 2" xfId="4"/>
    <cellStyle name="20% - Ênfase1 2 3" xfId="5"/>
    <cellStyle name="20% - Ênfase1 3" xfId="6"/>
    <cellStyle name="20% - Ênfase1 4" xfId="7"/>
    <cellStyle name="20% - Ênfase1 5" xfId="8"/>
    <cellStyle name="20% - Ênfase1 6" xfId="9"/>
    <cellStyle name="20% - Ênfase2 2" xfId="10"/>
    <cellStyle name="20% - Ênfase2 2 2" xfId="11"/>
    <cellStyle name="20% - Ênfase2 2 3" xfId="12"/>
    <cellStyle name="20% - Ênfase2 3" xfId="13"/>
    <cellStyle name="20% - Ênfase2 4" xfId="14"/>
    <cellStyle name="20% - Ênfase2 5" xfId="15"/>
    <cellStyle name="20% - Ênfase2 6" xfId="16"/>
    <cellStyle name="20% - Ênfase3 2" xfId="17"/>
    <cellStyle name="20% - Ênfase3 2 2" xfId="18"/>
    <cellStyle name="20% - Ênfase3 2 3" xfId="19"/>
    <cellStyle name="20% - Ênfase3 3" xfId="20"/>
    <cellStyle name="20% - Ênfase3 4" xfId="21"/>
    <cellStyle name="20% - Ênfase3 5" xfId="22"/>
    <cellStyle name="20% - Ênfase3 6" xfId="23"/>
    <cellStyle name="20% - Ênfase4 2" xfId="24"/>
    <cellStyle name="20% - Ênfase4 2 2" xfId="25"/>
    <cellStyle name="20% - Ênfase4 2 3" xfId="26"/>
    <cellStyle name="20% - Ênfase4 3" xfId="27"/>
    <cellStyle name="20% - Ênfase4 4" xfId="28"/>
    <cellStyle name="20% - Ênfase4 5" xfId="29"/>
    <cellStyle name="20% - Ênfase4 6" xfId="30"/>
    <cellStyle name="20% - Ênfase5 2" xfId="31"/>
    <cellStyle name="20% - Ênfase5 2 2" xfId="32"/>
    <cellStyle name="20% - Ênfase5 2 3" xfId="33"/>
    <cellStyle name="20% - Ênfase5 3" xfId="34"/>
    <cellStyle name="20% - Ênfase5 4" xfId="35"/>
    <cellStyle name="20% - Ênfase5 5" xfId="36"/>
    <cellStyle name="20% - Ênfase5 6" xfId="37"/>
    <cellStyle name="20% - Ênfase6 2" xfId="38"/>
    <cellStyle name="20% - Ênfase6 2 2" xfId="39"/>
    <cellStyle name="20% - Ênfase6 2 3" xfId="40"/>
    <cellStyle name="20% - Ênfase6 3" xfId="41"/>
    <cellStyle name="20% - Ênfase6 4" xfId="42"/>
    <cellStyle name="20% - Ênfase6 5" xfId="43"/>
    <cellStyle name="20% - Ênfase6 6" xfId="44"/>
    <cellStyle name="40% - Ênfase1 2" xfId="45"/>
    <cellStyle name="40% - Ênfase1 2 2" xfId="46"/>
    <cellStyle name="40% - Ênfase1 2 3" xfId="47"/>
    <cellStyle name="40% - Ênfase1 3" xfId="48"/>
    <cellStyle name="40% - Ênfase1 4" xfId="49"/>
    <cellStyle name="40% - Ênfase1 5" xfId="50"/>
    <cellStyle name="40% - Ênfase1 6" xfId="51"/>
    <cellStyle name="40% - Ênfase2 2" xfId="52"/>
    <cellStyle name="40% - Ênfase2 3" xfId="53"/>
    <cellStyle name="40% - Ênfase3 2" xfId="54"/>
    <cellStyle name="40% - Ênfase3 2 2" xfId="55"/>
    <cellStyle name="40% - Ênfase3 2 3" xfId="56"/>
    <cellStyle name="40% - Ênfase3 3" xfId="57"/>
    <cellStyle name="40% - Ênfase3 4" xfId="58"/>
    <cellStyle name="40% - Ênfase3 5" xfId="59"/>
    <cellStyle name="40% - Ênfase3 6" xfId="60"/>
    <cellStyle name="40% - Ênfase4 2" xfId="61"/>
    <cellStyle name="40% - Ênfase4 2 2" xfId="62"/>
    <cellStyle name="40% - Ênfase4 2 3" xfId="63"/>
    <cellStyle name="40% - Ênfase4 3" xfId="64"/>
    <cellStyle name="40% - Ênfase4 4" xfId="65"/>
    <cellStyle name="40% - Ênfase4 5" xfId="66"/>
    <cellStyle name="40% - Ênfase4 6" xfId="67"/>
    <cellStyle name="40% - Ênfase5 2" xfId="68"/>
    <cellStyle name="40% - Ênfase5 2 2" xfId="69"/>
    <cellStyle name="40% - Ênfase5 2 3" xfId="70"/>
    <cellStyle name="40% - Ênfase5 3" xfId="71"/>
    <cellStyle name="40% - Ênfase5 4" xfId="72"/>
    <cellStyle name="40% - Ênfase5 5" xfId="73"/>
    <cellStyle name="40% - Ênfase5 6" xfId="74"/>
    <cellStyle name="40% - Ênfase6 2" xfId="75"/>
    <cellStyle name="40% - Ênfase6 2 2" xfId="76"/>
    <cellStyle name="40% - Ênfase6 2 3" xfId="77"/>
    <cellStyle name="40% - Ênfase6 3" xfId="78"/>
    <cellStyle name="40% - Ênfase6 4" xfId="79"/>
    <cellStyle name="40% - Ênfase6 5" xfId="80"/>
    <cellStyle name="40% - Ênfase6 6" xfId="81"/>
    <cellStyle name="60% - Ênfase1 2" xfId="82"/>
    <cellStyle name="60% - Ênfase1 2 2" xfId="83"/>
    <cellStyle name="60% - Ênfase1 2 3" xfId="84"/>
    <cellStyle name="60% - Ênfase1 3" xfId="85"/>
    <cellStyle name="60% - Ênfase1 4" xfId="86"/>
    <cellStyle name="60% - Ênfase1 5" xfId="87"/>
    <cellStyle name="60% - Ênfase1 6" xfId="88"/>
    <cellStyle name="60% - Ênfase2 2" xfId="89"/>
    <cellStyle name="60% - Ênfase2 3" xfId="90"/>
    <cellStyle name="60% - Ênfase3 2" xfId="91"/>
    <cellStyle name="60% - Ênfase3 2 2" xfId="92"/>
    <cellStyle name="60% - Ênfase3 2 3" xfId="93"/>
    <cellStyle name="60% - Ênfase3 3" xfId="94"/>
    <cellStyle name="60% - Ênfase3 4" xfId="95"/>
    <cellStyle name="60% - Ênfase3 5" xfId="96"/>
    <cellStyle name="60% - Ênfase3 6" xfId="97"/>
    <cellStyle name="60% - Ênfase4 2" xfId="98"/>
    <cellStyle name="60% - Ênfase4 2 2" xfId="99"/>
    <cellStyle name="60% - Ênfase4 2 3" xfId="100"/>
    <cellStyle name="60% - Ênfase4 3" xfId="101"/>
    <cellStyle name="60% - Ênfase4 4" xfId="102"/>
    <cellStyle name="60% - Ênfase4 5" xfId="103"/>
    <cellStyle name="60% - Ênfase4 6" xfId="104"/>
    <cellStyle name="60% - Ênfase5 2" xfId="105"/>
    <cellStyle name="60% - Ênfase5 3" xfId="106"/>
    <cellStyle name="60% - Ênfase6 2" xfId="107"/>
    <cellStyle name="60% - Ênfase6 2 2" xfId="108"/>
    <cellStyle name="60% - Ênfase6 2 3" xfId="109"/>
    <cellStyle name="60% - Ênfase6 3" xfId="110"/>
    <cellStyle name="60% - Ênfase6 4" xfId="111"/>
    <cellStyle name="60% - Ênfase6 5" xfId="112"/>
    <cellStyle name="60% - Ênfase6 6" xfId="113"/>
    <cellStyle name="Bom 2" xfId="114"/>
    <cellStyle name="Bom 3" xfId="115"/>
    <cellStyle name="Cálculo 2" xfId="116"/>
    <cellStyle name="Cálculo 2 2" xfId="117"/>
    <cellStyle name="Cálculo 2 3" xfId="118"/>
    <cellStyle name="Cálculo 3" xfId="119"/>
    <cellStyle name="Cálculo 4" xfId="120"/>
    <cellStyle name="Cálculo 5" xfId="121"/>
    <cellStyle name="Cálculo 6" xfId="122"/>
    <cellStyle name="Célula de Verificação 2" xfId="123"/>
    <cellStyle name="Célula de Verificação 3" xfId="124"/>
    <cellStyle name="Célula Vinculada 2" xfId="125"/>
    <cellStyle name="Célula Vinculada 3" xfId="126"/>
    <cellStyle name="Ênfase1 2" xfId="127"/>
    <cellStyle name="Ênfase1 2 2" xfId="128"/>
    <cellStyle name="Ênfase1 2 3" xfId="129"/>
    <cellStyle name="Ênfase1 3" xfId="130"/>
    <cellStyle name="Ênfase1 4" xfId="131"/>
    <cellStyle name="Ênfase1 5" xfId="132"/>
    <cellStyle name="Ênfase1 6" xfId="133"/>
    <cellStyle name="Ênfase2 2" xfId="134"/>
    <cellStyle name="Ênfase2 3" xfId="135"/>
    <cellStyle name="Ênfase3 2" xfId="136"/>
    <cellStyle name="Ênfase3 3" xfId="137"/>
    <cellStyle name="Ênfase4 2" xfId="138"/>
    <cellStyle name="Ênfase4 2 2" xfId="139"/>
    <cellStyle name="Ênfase4 2 3" xfId="140"/>
    <cellStyle name="Ênfase4 3" xfId="141"/>
    <cellStyle name="Ênfase4 4" xfId="142"/>
    <cellStyle name="Ênfase4 5" xfId="143"/>
    <cellStyle name="Ênfase4 6" xfId="144"/>
    <cellStyle name="Ênfase5 2" xfId="145"/>
    <cellStyle name="Ênfase5 3" xfId="146"/>
    <cellStyle name="Ênfase6 2" xfId="147"/>
    <cellStyle name="Ênfase6 3" xfId="148"/>
    <cellStyle name="Entrada 2" xfId="149"/>
    <cellStyle name="Entrada 2 2" xfId="150"/>
    <cellStyle name="Entrada 2 3" xfId="151"/>
    <cellStyle name="Entrada 3" xfId="152"/>
    <cellStyle name="Entrada 4" xfId="153"/>
    <cellStyle name="Entrada 5" xfId="154"/>
    <cellStyle name="Entrada 6" xfId="155"/>
    <cellStyle name="Excel Built-in Comma" xfId="156"/>
    <cellStyle name="Excel Built-in Comma 2" xfId="157"/>
    <cellStyle name="Excel Built-in Normal" xfId="158"/>
    <cellStyle name="Incorreto 2" xfId="159"/>
    <cellStyle name="Incorreto 3" xfId="160"/>
    <cellStyle name="Moeda 2" xfId="161"/>
    <cellStyle name="Moeda 2 2" xfId="162"/>
    <cellStyle name="Moeda 2 3" xfId="163"/>
    <cellStyle name="Moeda 2 4" xfId="164"/>
    <cellStyle name="Moeda 3" xfId="165"/>
    <cellStyle name="Moeda 3 2" xfId="2"/>
    <cellStyle name="Moeda 3 2 2" xfId="166"/>
    <cellStyle name="Moeda 3 3" xfId="167"/>
    <cellStyle name="Moeda 4" xfId="168"/>
    <cellStyle name="Moeda 4 2" xfId="169"/>
    <cellStyle name="Moeda 5" xfId="170"/>
    <cellStyle name="Moeda 6" xfId="171"/>
    <cellStyle name="Moeda 7" xfId="172"/>
    <cellStyle name="Neutra 2" xfId="173"/>
    <cellStyle name="Neutra 3" xfId="174"/>
    <cellStyle name="Neutra 4" xfId="175"/>
    <cellStyle name="Neutra 5" xfId="176"/>
    <cellStyle name="Neutra 6" xfId="177"/>
    <cellStyle name="Normal" xfId="0" builtinId="0"/>
    <cellStyle name="Normal 10" xfId="178"/>
    <cellStyle name="Normal 11" xfId="179"/>
    <cellStyle name="Normal 2" xfId="180"/>
    <cellStyle name="Normal 2 2" xfId="181"/>
    <cellStyle name="Normal 3" xfId="182"/>
    <cellStyle name="Normal 3 2" xfId="183"/>
    <cellStyle name="Normal 3 3" xfId="184"/>
    <cellStyle name="Normal 4" xfId="185"/>
    <cellStyle name="Normal 5" xfId="186"/>
    <cellStyle name="Normal 6" xfId="187"/>
    <cellStyle name="Normal 7" xfId="188"/>
    <cellStyle name="Normal 8" xfId="189"/>
    <cellStyle name="Normal 8 2" xfId="190"/>
    <cellStyle name="Normal 8_41" xfId="191"/>
    <cellStyle name="Normal 9" xfId="192"/>
    <cellStyle name="Nota 2" xfId="193"/>
    <cellStyle name="Nota 3" xfId="194"/>
    <cellStyle name="Porcentagem" xfId="1" builtinId="5"/>
    <cellStyle name="Porcentagem 2" xfId="195"/>
    <cellStyle name="Porcentagem 2 2" xfId="196"/>
    <cellStyle name="Porcentagem 3" xfId="197"/>
    <cellStyle name="Porcentagem 4" xfId="198"/>
    <cellStyle name="Porcentagem 5" xfId="199"/>
    <cellStyle name="Porcentagem 5 2" xfId="200"/>
    <cellStyle name="Porcentagem 6" xfId="201"/>
    <cellStyle name="Porcentagem 7" xfId="202"/>
    <cellStyle name="Saída 2" xfId="203"/>
    <cellStyle name="Saída 2 2" xfId="204"/>
    <cellStyle name="Saída 2 3" xfId="205"/>
    <cellStyle name="Saída 3" xfId="206"/>
    <cellStyle name="Saída 4" xfId="207"/>
    <cellStyle name="Saída 5" xfId="208"/>
    <cellStyle name="Saída 6" xfId="209"/>
    <cellStyle name="Separador de milhares 2" xfId="210"/>
    <cellStyle name="Separador de milhares 2 2" xfId="211"/>
    <cellStyle name="Separador de milhares 2 3" xfId="212"/>
    <cellStyle name="Separador de milhares 3" xfId="213"/>
    <cellStyle name="TableStyleLight1" xfId="214"/>
    <cellStyle name="Texto de Aviso 2" xfId="215"/>
    <cellStyle name="Texto de Aviso 3" xfId="216"/>
    <cellStyle name="Texto Explicativo 2" xfId="217"/>
    <cellStyle name="Texto Explicativo 3" xfId="218"/>
    <cellStyle name="Título 1 1" xfId="219"/>
    <cellStyle name="Título 1 1 2" xfId="220"/>
    <cellStyle name="Título 1 1 3" xfId="221"/>
    <cellStyle name="Título 1 1 4" xfId="222"/>
    <cellStyle name="Título 1 1 5" xfId="223"/>
    <cellStyle name="Título 1 1 6" xfId="224"/>
    <cellStyle name="Título 1 2" xfId="225"/>
    <cellStyle name="Título 1 2 2" xfId="226"/>
    <cellStyle name="Título 1 2 3" xfId="227"/>
    <cellStyle name="Título 1 3" xfId="228"/>
    <cellStyle name="Título 1 4" xfId="229"/>
    <cellStyle name="Título 1 5" xfId="230"/>
    <cellStyle name="Título 1 6" xfId="231"/>
    <cellStyle name="Título 2 2" xfId="232"/>
    <cellStyle name="Título 2 2 2" xfId="233"/>
    <cellStyle name="Título 2 2 3" xfId="234"/>
    <cellStyle name="Título 2 3" xfId="235"/>
    <cellStyle name="Título 2 4" xfId="236"/>
    <cellStyle name="Título 2 5" xfId="237"/>
    <cellStyle name="Título 2 6" xfId="238"/>
    <cellStyle name="Título 3 2" xfId="239"/>
    <cellStyle name="Título 3 2 2" xfId="240"/>
    <cellStyle name="Título 3 2 3" xfId="241"/>
    <cellStyle name="Título 3 3" xfId="242"/>
    <cellStyle name="Título 3 4" xfId="243"/>
    <cellStyle name="Título 3 5" xfId="244"/>
    <cellStyle name="Título 3 6" xfId="245"/>
    <cellStyle name="Título 4 2" xfId="246"/>
    <cellStyle name="Título 4 2 2" xfId="247"/>
    <cellStyle name="Título 4 2 3" xfId="248"/>
    <cellStyle name="Título 4 3" xfId="249"/>
    <cellStyle name="Título 4 4" xfId="250"/>
    <cellStyle name="Título 4 5" xfId="251"/>
    <cellStyle name="Título 4 6" xfId="252"/>
    <cellStyle name="Total 2" xfId="253"/>
    <cellStyle name="Total 2 2" xfId="254"/>
    <cellStyle name="Total 2 3" xfId="255"/>
    <cellStyle name="Total 3" xfId="256"/>
    <cellStyle name="Total 4" xfId="257"/>
    <cellStyle name="Total 5" xfId="258"/>
    <cellStyle name="Total 6" xfId="259"/>
    <cellStyle name="Vírgula 2" xfId="260"/>
    <cellStyle name="Vírgula 3" xfId="261"/>
    <cellStyle name="Vírgula 3 2" xfId="2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37;ndice!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2</xdr:row>
      <xdr:rowOff>0</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60960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BH140"/>
  <sheetViews>
    <sheetView tabSelected="1" topLeftCell="AF1" zoomScale="75" zoomScaleNormal="75" workbookViewId="0">
      <pane ySplit="1" topLeftCell="A23" activePane="bottomLeft" state="frozen"/>
      <selection pane="bottomLeft" activeCell="AD30" sqref="AD30"/>
    </sheetView>
  </sheetViews>
  <sheetFormatPr defaultRowHeight="12.75" x14ac:dyDescent="0.2"/>
  <cols>
    <col min="1" max="1" width="13" customWidth="1"/>
    <col min="2" max="2" width="30" customWidth="1"/>
    <col min="3" max="3" width="40" customWidth="1"/>
    <col min="4" max="4" width="20" customWidth="1"/>
    <col min="5" max="5" width="9.85546875" customWidth="1"/>
    <col min="6" max="6" width="45.28515625" customWidth="1"/>
    <col min="7" max="8" width="23.7109375" customWidth="1"/>
    <col min="9" max="9" width="90" customWidth="1"/>
    <col min="10" max="10" width="20" customWidth="1"/>
    <col min="11" max="11" width="12" customWidth="1"/>
    <col min="12" max="21" width="20" customWidth="1"/>
    <col min="22" max="22" width="32.7109375" customWidth="1"/>
    <col min="23" max="23" width="19.42578125" customWidth="1"/>
    <col min="24" max="24" width="18.5703125" customWidth="1"/>
    <col min="25" max="25" width="21.7109375" style="33" customWidth="1"/>
    <col min="26" max="26" width="20.140625" customWidth="1"/>
    <col min="27" max="27" width="18.85546875" customWidth="1"/>
    <col min="28" max="28" width="26.28515625" customWidth="1"/>
    <col min="29" max="29" width="34" customWidth="1"/>
    <col min="30" max="30" width="30.5703125" bestFit="1" customWidth="1"/>
    <col min="31" max="31" width="19.7109375" bestFit="1" customWidth="1"/>
    <col min="32" max="32" width="17.5703125" customWidth="1"/>
    <col min="33" max="33" width="12.28515625" customWidth="1"/>
    <col min="34" max="34" width="11.28515625" customWidth="1"/>
    <col min="35" max="35" width="14.5703125" customWidth="1"/>
    <col min="36" max="36" width="12.42578125" customWidth="1"/>
    <col min="37" max="37" width="12" customWidth="1"/>
    <col min="38" max="38" width="13.140625" customWidth="1"/>
    <col min="39" max="39" width="12" customWidth="1"/>
    <col min="40" max="40" width="14.28515625" customWidth="1"/>
    <col min="41" max="41" width="13" customWidth="1"/>
    <col min="42" max="42" width="10.5703125" customWidth="1"/>
    <col min="43" max="43" width="10.85546875" customWidth="1"/>
    <col min="44" max="44" width="14.85546875" customWidth="1"/>
    <col min="45" max="45" width="13.85546875" customWidth="1"/>
    <col min="46" max="46" width="10.42578125" customWidth="1"/>
    <col min="47" max="47" width="11.42578125" customWidth="1"/>
    <col min="48" max="48" width="14" customWidth="1"/>
    <col min="49" max="49" width="13" customWidth="1"/>
    <col min="50" max="50" width="10.28515625" customWidth="1"/>
    <col min="51" max="51" width="10" customWidth="1"/>
    <col min="52" max="52" width="9.5703125" customWidth="1"/>
    <col min="53" max="53" width="11.85546875" customWidth="1"/>
    <col min="54" max="54" width="13.7109375" customWidth="1"/>
    <col min="55" max="55" width="13" customWidth="1"/>
    <col min="56" max="56" width="10.85546875" customWidth="1"/>
    <col min="57" max="57" width="14.85546875" customWidth="1"/>
  </cols>
  <sheetData>
    <row r="1" spans="1:60" ht="18.75" thickBot="1" x14ac:dyDescent="0.25">
      <c r="A1" s="112" t="s">
        <v>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4"/>
    </row>
    <row r="2" spans="1:60" ht="18.75" thickBot="1" x14ac:dyDescent="0.25">
      <c r="A2" s="1"/>
      <c r="B2" s="1"/>
      <c r="C2" s="1"/>
      <c r="D2" s="1"/>
      <c r="E2" s="1"/>
      <c r="F2" s="1"/>
      <c r="G2" s="1"/>
      <c r="H2" s="1"/>
      <c r="I2" s="1"/>
      <c r="J2" s="1"/>
      <c r="K2" s="1"/>
      <c r="L2" s="1"/>
      <c r="M2" s="1"/>
      <c r="N2" s="1"/>
      <c r="O2" s="1"/>
      <c r="P2" s="1"/>
      <c r="Q2" s="1"/>
      <c r="R2" s="1"/>
      <c r="S2" s="1"/>
      <c r="T2" s="1"/>
      <c r="U2" s="1"/>
      <c r="V2" s="1"/>
      <c r="W2" s="1"/>
      <c r="X2" s="37"/>
      <c r="Y2" s="2"/>
      <c r="Z2" s="1"/>
      <c r="AA2" s="1"/>
      <c r="AB2" s="1"/>
      <c r="AC2" s="1"/>
      <c r="AD2" s="37"/>
      <c r="AE2" s="1"/>
      <c r="AF2" s="1"/>
      <c r="AG2" s="1"/>
      <c r="AH2" s="1"/>
      <c r="AI2" s="1"/>
      <c r="AJ2" s="1"/>
      <c r="AK2" s="1"/>
      <c r="AL2" s="1"/>
      <c r="AM2" s="1"/>
      <c r="AN2" s="1"/>
      <c r="AO2" s="1"/>
      <c r="AP2" s="1"/>
      <c r="AQ2" s="1"/>
      <c r="AR2" s="1"/>
      <c r="AS2" s="1"/>
      <c r="AT2" s="1"/>
      <c r="AU2" s="1"/>
      <c r="AV2" s="1"/>
      <c r="AW2" s="1"/>
      <c r="AX2" s="1"/>
      <c r="AY2" s="1"/>
      <c r="AZ2" s="1"/>
      <c r="BA2" s="1"/>
      <c r="BB2" s="1"/>
      <c r="BC2" s="1"/>
      <c r="BD2" s="1"/>
      <c r="BE2" s="1"/>
    </row>
    <row r="3" spans="1:60" ht="60.75" thickTop="1" x14ac:dyDescent="0.2">
      <c r="A3" s="3" t="s">
        <v>1</v>
      </c>
      <c r="B3" s="4" t="s">
        <v>2</v>
      </c>
      <c r="C3" s="5" t="s">
        <v>3</v>
      </c>
      <c r="D3" s="6" t="s">
        <v>4</v>
      </c>
      <c r="E3" s="3" t="s">
        <v>5</v>
      </c>
      <c r="F3" s="7" t="s">
        <v>6</v>
      </c>
      <c r="G3" s="8" t="s">
        <v>7</v>
      </c>
      <c r="H3" s="7" t="s">
        <v>8</v>
      </c>
      <c r="I3" s="4" t="s">
        <v>9</v>
      </c>
      <c r="J3" s="5" t="s">
        <v>10</v>
      </c>
      <c r="K3" s="9" t="s">
        <v>11</v>
      </c>
      <c r="L3" s="10" t="s">
        <v>12</v>
      </c>
      <c r="M3" s="5" t="s">
        <v>13</v>
      </c>
      <c r="N3" s="106" t="s">
        <v>14</v>
      </c>
      <c r="O3" s="5" t="s">
        <v>15</v>
      </c>
      <c r="P3" s="10" t="s">
        <v>16</v>
      </c>
      <c r="Q3" s="5" t="s">
        <v>17</v>
      </c>
      <c r="R3" s="10" t="s">
        <v>18</v>
      </c>
      <c r="S3" s="5" t="s">
        <v>19</v>
      </c>
      <c r="T3" s="10" t="s">
        <v>20</v>
      </c>
      <c r="U3" s="5" t="s">
        <v>21</v>
      </c>
      <c r="V3" s="11" t="s">
        <v>22</v>
      </c>
      <c r="W3" s="7" t="s">
        <v>23</v>
      </c>
      <c r="X3" s="12" t="s">
        <v>24</v>
      </c>
      <c r="Y3" s="13" t="s">
        <v>25</v>
      </c>
      <c r="Z3" s="14" t="s">
        <v>26</v>
      </c>
      <c r="AA3" s="15" t="s">
        <v>27</v>
      </c>
      <c r="AB3" s="16" t="s">
        <v>28</v>
      </c>
      <c r="AC3" s="17" t="s">
        <v>29</v>
      </c>
      <c r="AD3" s="12" t="s">
        <v>30</v>
      </c>
      <c r="AE3" s="18" t="s">
        <v>31</v>
      </c>
      <c r="AF3" s="8" t="s">
        <v>32</v>
      </c>
      <c r="AG3" s="8" t="s">
        <v>33</v>
      </c>
      <c r="AH3" s="8" t="s">
        <v>34</v>
      </c>
      <c r="AI3" s="8" t="s">
        <v>35</v>
      </c>
      <c r="AJ3" s="8" t="s">
        <v>36</v>
      </c>
      <c r="AK3" s="8" t="s">
        <v>37</v>
      </c>
      <c r="AL3" s="8" t="s">
        <v>38</v>
      </c>
      <c r="AM3" s="8" t="s">
        <v>39</v>
      </c>
      <c r="AN3" s="8" t="s">
        <v>40</v>
      </c>
      <c r="AO3" s="8" t="s">
        <v>41</v>
      </c>
      <c r="AP3" s="8" t="s">
        <v>42</v>
      </c>
      <c r="AQ3" s="8" t="s">
        <v>43</v>
      </c>
      <c r="AR3" s="8" t="s">
        <v>44</v>
      </c>
      <c r="AS3" s="8" t="s">
        <v>45</v>
      </c>
      <c r="AT3" s="8" t="s">
        <v>46</v>
      </c>
      <c r="AU3" s="8" t="s">
        <v>47</v>
      </c>
      <c r="AV3" s="8" t="s">
        <v>48</v>
      </c>
      <c r="AW3" s="8" t="s">
        <v>49</v>
      </c>
      <c r="AX3" s="8" t="s">
        <v>50</v>
      </c>
      <c r="AY3" s="8" t="s">
        <v>51</v>
      </c>
      <c r="AZ3" s="8" t="s">
        <v>52</v>
      </c>
      <c r="BA3" s="8" t="s">
        <v>53</v>
      </c>
      <c r="BB3" s="8" t="s">
        <v>54</v>
      </c>
      <c r="BC3" s="8" t="s">
        <v>55</v>
      </c>
      <c r="BD3" s="19" t="s">
        <v>56</v>
      </c>
      <c r="BE3" s="12" t="s">
        <v>57</v>
      </c>
    </row>
    <row r="4" spans="1:60" ht="60" x14ac:dyDescent="0.2">
      <c r="A4" s="38">
        <v>36</v>
      </c>
      <c r="B4" s="39" t="s">
        <v>58</v>
      </c>
      <c r="C4" s="39" t="s">
        <v>59</v>
      </c>
      <c r="D4" s="38">
        <v>3021000000416</v>
      </c>
      <c r="E4" s="38">
        <v>1</v>
      </c>
      <c r="F4" s="39" t="s">
        <v>60</v>
      </c>
      <c r="G4" s="40">
        <f t="shared" ref="G4:G35" si="0">SUM(AF4:BE4)</f>
        <v>66</v>
      </c>
      <c r="H4" s="39">
        <v>66</v>
      </c>
      <c r="I4" s="39" t="s">
        <v>61</v>
      </c>
      <c r="J4" s="39"/>
      <c r="K4" s="39" t="s">
        <v>62</v>
      </c>
      <c r="L4" s="41">
        <v>5.36</v>
      </c>
      <c r="M4" s="39" t="s">
        <v>63</v>
      </c>
      <c r="N4" s="42">
        <v>6.2</v>
      </c>
      <c r="O4" s="39" t="s">
        <v>63</v>
      </c>
      <c r="P4" s="41">
        <v>4.99</v>
      </c>
      <c r="Q4" s="39" t="s">
        <v>63</v>
      </c>
      <c r="R4" s="41" t="s">
        <v>64</v>
      </c>
      <c r="S4" s="39" t="s">
        <v>64</v>
      </c>
      <c r="T4" s="41" t="s">
        <v>64</v>
      </c>
      <c r="U4" s="39" t="s">
        <v>64</v>
      </c>
      <c r="V4" s="41">
        <f>ROUND((L4+N4+P4)/3,2)</f>
        <v>5.52</v>
      </c>
      <c r="W4" s="110">
        <f>AE4</f>
        <v>364.32</v>
      </c>
      <c r="X4" s="43" t="s">
        <v>65</v>
      </c>
      <c r="Y4" s="44" t="s">
        <v>64</v>
      </c>
      <c r="Z4" s="44" t="s">
        <v>64</v>
      </c>
      <c r="AA4" s="44" t="s">
        <v>64</v>
      </c>
      <c r="AB4" s="39"/>
      <c r="AC4" s="39"/>
      <c r="AD4" s="45"/>
      <c r="AE4" s="46">
        <f>G4*V4</f>
        <v>364.32</v>
      </c>
      <c r="AF4" s="39"/>
      <c r="AG4" s="39">
        <v>15</v>
      </c>
      <c r="AH4" s="39">
        <v>2</v>
      </c>
      <c r="AI4" s="39">
        <v>5</v>
      </c>
      <c r="AJ4" s="39"/>
      <c r="AK4" s="39">
        <v>15</v>
      </c>
      <c r="AL4" s="39"/>
      <c r="AM4" s="39"/>
      <c r="AN4" s="39"/>
      <c r="AO4" s="39"/>
      <c r="AP4" s="39"/>
      <c r="AQ4" s="39"/>
      <c r="AR4" s="39"/>
      <c r="AS4" s="39">
        <v>10</v>
      </c>
      <c r="AT4" s="39"/>
      <c r="AU4" s="39"/>
      <c r="AV4" s="39">
        <v>15</v>
      </c>
      <c r="AW4" s="39"/>
      <c r="AX4" s="39"/>
      <c r="AY4" s="39"/>
      <c r="AZ4" s="39"/>
      <c r="BA4" s="39"/>
      <c r="BB4" s="39"/>
      <c r="BC4" s="39"/>
      <c r="BD4" s="39">
        <v>4</v>
      </c>
      <c r="BE4" s="39"/>
    </row>
    <row r="5" spans="1:60" ht="135" x14ac:dyDescent="0.2">
      <c r="A5" s="38">
        <v>36</v>
      </c>
      <c r="B5" s="39" t="s">
        <v>58</v>
      </c>
      <c r="C5" s="39" t="s">
        <v>59</v>
      </c>
      <c r="D5" s="38">
        <v>3007000000719</v>
      </c>
      <c r="E5" s="38">
        <v>2</v>
      </c>
      <c r="F5" s="39" t="s">
        <v>66</v>
      </c>
      <c r="G5" s="40">
        <f t="shared" si="0"/>
        <v>821</v>
      </c>
      <c r="H5" s="39">
        <v>821</v>
      </c>
      <c r="I5" s="39" t="s">
        <v>67</v>
      </c>
      <c r="J5" s="39"/>
      <c r="K5" s="39" t="s">
        <v>62</v>
      </c>
      <c r="L5" s="41">
        <v>7.79</v>
      </c>
      <c r="M5" s="39" t="s">
        <v>68</v>
      </c>
      <c r="N5" s="42">
        <v>9.98</v>
      </c>
      <c r="O5" s="39" t="s">
        <v>69</v>
      </c>
      <c r="P5" s="41">
        <v>10.67</v>
      </c>
      <c r="Q5" s="39" t="s">
        <v>69</v>
      </c>
      <c r="R5" s="41" t="s">
        <v>64</v>
      </c>
      <c r="S5" s="39" t="s">
        <v>64</v>
      </c>
      <c r="T5" s="41" t="s">
        <v>64</v>
      </c>
      <c r="U5" s="39" t="s">
        <v>64</v>
      </c>
      <c r="V5" s="41">
        <f t="shared" ref="V5:V15" si="1">ROUND((L5+N5+P5)/3,2)</f>
        <v>9.48</v>
      </c>
      <c r="W5" s="110">
        <f t="shared" ref="W5:W6" si="2">AE5</f>
        <v>7783.08</v>
      </c>
      <c r="X5" s="43" t="s">
        <v>70</v>
      </c>
      <c r="Y5" s="44" t="s">
        <v>64</v>
      </c>
      <c r="Z5" s="44" t="s">
        <v>64</v>
      </c>
      <c r="AA5" s="44" t="s">
        <v>64</v>
      </c>
      <c r="AB5" s="39"/>
      <c r="AC5" s="39"/>
      <c r="AD5" s="45"/>
      <c r="AE5" s="46">
        <f>G5*V5</f>
        <v>7783.08</v>
      </c>
      <c r="AF5" s="39"/>
      <c r="AG5" s="39">
        <v>25</v>
      </c>
      <c r="AH5" s="39"/>
      <c r="AI5" s="39">
        <v>52</v>
      </c>
      <c r="AJ5" s="39">
        <v>10</v>
      </c>
      <c r="AK5" s="39">
        <v>150</v>
      </c>
      <c r="AL5" s="39"/>
      <c r="AM5" s="39"/>
      <c r="AN5" s="39">
        <v>105</v>
      </c>
      <c r="AO5" s="39">
        <v>24</v>
      </c>
      <c r="AP5" s="39"/>
      <c r="AQ5" s="39">
        <v>40</v>
      </c>
      <c r="AR5" s="39"/>
      <c r="AS5" s="39"/>
      <c r="AT5" s="39"/>
      <c r="AU5" s="39">
        <f>150+5</f>
        <v>155</v>
      </c>
      <c r="AV5" s="39">
        <v>80</v>
      </c>
      <c r="AW5" s="39">
        <v>100</v>
      </c>
      <c r="AX5" s="39">
        <v>15</v>
      </c>
      <c r="AY5" s="39">
        <v>12</v>
      </c>
      <c r="AZ5" s="39">
        <v>10</v>
      </c>
      <c r="BA5" s="39">
        <v>20</v>
      </c>
      <c r="BB5" s="39">
        <v>18</v>
      </c>
      <c r="BC5" s="39">
        <v>5</v>
      </c>
      <c r="BD5" s="39"/>
      <c r="BE5" s="39"/>
      <c r="BF5" s="36"/>
      <c r="BH5" s="36"/>
    </row>
    <row r="6" spans="1:60" ht="150" x14ac:dyDescent="0.2">
      <c r="A6" s="38">
        <v>36</v>
      </c>
      <c r="B6" s="39" t="s">
        <v>58</v>
      </c>
      <c r="C6" s="39" t="s">
        <v>59</v>
      </c>
      <c r="D6" s="38">
        <v>3007000000721</v>
      </c>
      <c r="E6" s="38">
        <v>3</v>
      </c>
      <c r="F6" s="39" t="s">
        <v>71</v>
      </c>
      <c r="G6" s="40">
        <f t="shared" si="0"/>
        <v>4592</v>
      </c>
      <c r="H6" s="39">
        <v>4592</v>
      </c>
      <c r="I6" s="39" t="s">
        <v>72</v>
      </c>
      <c r="J6" s="39"/>
      <c r="K6" s="39" t="s">
        <v>62</v>
      </c>
      <c r="L6" s="41">
        <v>3.1</v>
      </c>
      <c r="M6" s="39" t="s">
        <v>73</v>
      </c>
      <c r="N6" s="42">
        <v>2.87</v>
      </c>
      <c r="O6" s="39" t="s">
        <v>73</v>
      </c>
      <c r="P6" s="41">
        <v>3.2</v>
      </c>
      <c r="Q6" s="39" t="s">
        <v>73</v>
      </c>
      <c r="R6" s="41" t="s">
        <v>64</v>
      </c>
      <c r="S6" s="39" t="s">
        <v>64</v>
      </c>
      <c r="T6" s="41" t="s">
        <v>64</v>
      </c>
      <c r="U6" s="39" t="s">
        <v>64</v>
      </c>
      <c r="V6" s="41">
        <f t="shared" si="1"/>
        <v>3.06</v>
      </c>
      <c r="W6" s="110">
        <f t="shared" si="2"/>
        <v>14051.52</v>
      </c>
      <c r="X6" s="43" t="s">
        <v>70</v>
      </c>
      <c r="Y6" s="44" t="s">
        <v>64</v>
      </c>
      <c r="Z6" s="44" t="s">
        <v>64</v>
      </c>
      <c r="AA6" s="44" t="s">
        <v>64</v>
      </c>
      <c r="AB6" s="39"/>
      <c r="AC6" s="39"/>
      <c r="AD6" s="45"/>
      <c r="AE6" s="46">
        <f>G6*V6</f>
        <v>14051.52</v>
      </c>
      <c r="AF6" s="39">
        <v>150</v>
      </c>
      <c r="AG6" s="39">
        <v>25</v>
      </c>
      <c r="AH6" s="39">
        <v>100</v>
      </c>
      <c r="AI6" s="39">
        <v>96</v>
      </c>
      <c r="AJ6" s="39"/>
      <c r="AK6" s="39">
        <v>100</v>
      </c>
      <c r="AL6" s="39">
        <v>60</v>
      </c>
      <c r="AM6" s="39">
        <v>1120</v>
      </c>
      <c r="AN6" s="39"/>
      <c r="AO6" s="39"/>
      <c r="AP6" s="39">
        <v>200</v>
      </c>
      <c r="AQ6" s="39"/>
      <c r="AR6" s="39"/>
      <c r="AS6" s="39">
        <v>250</v>
      </c>
      <c r="AT6" s="39">
        <v>35</v>
      </c>
      <c r="AU6" s="39">
        <v>200</v>
      </c>
      <c r="AV6" s="39"/>
      <c r="AW6" s="39"/>
      <c r="AX6" s="39"/>
      <c r="AY6" s="39"/>
      <c r="AZ6" s="39">
        <v>50</v>
      </c>
      <c r="BA6" s="39">
        <v>396</v>
      </c>
      <c r="BB6" s="39">
        <v>300</v>
      </c>
      <c r="BC6" s="39">
        <v>100</v>
      </c>
      <c r="BD6" s="39">
        <v>210</v>
      </c>
      <c r="BE6" s="39">
        <v>1200</v>
      </c>
      <c r="BF6" s="36"/>
      <c r="BH6" s="36"/>
    </row>
    <row r="7" spans="1:60" ht="60" x14ac:dyDescent="0.2">
      <c r="A7" s="47">
        <v>36</v>
      </c>
      <c r="B7" s="48" t="s">
        <v>58</v>
      </c>
      <c r="C7" s="48" t="s">
        <v>59</v>
      </c>
      <c r="D7" s="47">
        <v>3021000000339</v>
      </c>
      <c r="E7" s="47">
        <v>4</v>
      </c>
      <c r="F7" s="48" t="s">
        <v>74</v>
      </c>
      <c r="G7" s="49">
        <f t="shared" si="0"/>
        <v>97</v>
      </c>
      <c r="H7" s="48">
        <v>97</v>
      </c>
      <c r="I7" s="48" t="s">
        <v>75</v>
      </c>
      <c r="J7" s="48"/>
      <c r="K7" s="48" t="s">
        <v>62</v>
      </c>
      <c r="L7" s="50">
        <v>79.900000000000006</v>
      </c>
      <c r="M7" s="48" t="s">
        <v>76</v>
      </c>
      <c r="N7" s="51">
        <v>88.6</v>
      </c>
      <c r="O7" s="48" t="s">
        <v>76</v>
      </c>
      <c r="P7" s="50">
        <v>78.7</v>
      </c>
      <c r="Q7" s="48" t="s">
        <v>76</v>
      </c>
      <c r="R7" s="50" t="s">
        <v>64</v>
      </c>
      <c r="S7" s="48" t="s">
        <v>64</v>
      </c>
      <c r="T7" s="50" t="s">
        <v>64</v>
      </c>
      <c r="U7" s="48" t="s">
        <v>64</v>
      </c>
      <c r="V7" s="50">
        <f t="shared" si="1"/>
        <v>82.4</v>
      </c>
      <c r="W7" s="107"/>
      <c r="X7" s="52">
        <v>41.99</v>
      </c>
      <c r="Y7" s="53" t="s">
        <v>77</v>
      </c>
      <c r="Z7" s="54" t="s">
        <v>78</v>
      </c>
      <c r="AA7" s="54" t="s">
        <v>79</v>
      </c>
      <c r="AB7" s="48"/>
      <c r="AC7" s="48"/>
      <c r="AD7" s="55">
        <f t="shared" ref="AD7:AD70" si="3">X7*H7</f>
        <v>4073.03</v>
      </c>
      <c r="AE7" s="56">
        <f>H7*V7</f>
        <v>7992.8</v>
      </c>
      <c r="AF7" s="49"/>
      <c r="AG7" s="49">
        <v>3</v>
      </c>
      <c r="AH7" s="49"/>
      <c r="AI7" s="49">
        <v>4</v>
      </c>
      <c r="AJ7" s="49">
        <v>2</v>
      </c>
      <c r="AK7" s="49">
        <v>10</v>
      </c>
      <c r="AL7" s="49"/>
      <c r="AM7" s="49">
        <v>8</v>
      </c>
      <c r="AN7" s="49"/>
      <c r="AO7" s="49">
        <v>2</v>
      </c>
      <c r="AP7" s="49"/>
      <c r="AQ7" s="49">
        <v>4</v>
      </c>
      <c r="AR7" s="49"/>
      <c r="AS7" s="49">
        <v>3</v>
      </c>
      <c r="AT7" s="49">
        <v>3</v>
      </c>
      <c r="AU7" s="49">
        <v>9</v>
      </c>
      <c r="AV7" s="49">
        <v>15</v>
      </c>
      <c r="AW7" s="49"/>
      <c r="AX7" s="49"/>
      <c r="AY7" s="49"/>
      <c r="AZ7" s="49">
        <v>3</v>
      </c>
      <c r="BA7" s="49"/>
      <c r="BB7" s="49">
        <v>10</v>
      </c>
      <c r="BC7" s="49">
        <v>6</v>
      </c>
      <c r="BD7" s="57"/>
      <c r="BE7" s="57">
        <v>15</v>
      </c>
      <c r="BF7" s="36"/>
      <c r="BH7" s="36"/>
    </row>
    <row r="8" spans="1:60" ht="60" x14ac:dyDescent="0.2">
      <c r="A8" s="47">
        <v>36</v>
      </c>
      <c r="B8" s="48" t="s">
        <v>58</v>
      </c>
      <c r="C8" s="48" t="s">
        <v>59</v>
      </c>
      <c r="D8" s="47">
        <v>3007000000617</v>
      </c>
      <c r="E8" s="47">
        <v>5</v>
      </c>
      <c r="F8" s="48" t="s">
        <v>80</v>
      </c>
      <c r="G8" s="58">
        <f t="shared" si="0"/>
        <v>959</v>
      </c>
      <c r="H8" s="59">
        <v>959</v>
      </c>
      <c r="I8" s="48" t="s">
        <v>81</v>
      </c>
      <c r="J8" s="48"/>
      <c r="K8" s="48" t="s">
        <v>62</v>
      </c>
      <c r="L8" s="50">
        <v>2.4900000000000002</v>
      </c>
      <c r="M8" s="48" t="s">
        <v>76</v>
      </c>
      <c r="N8" s="51">
        <v>2.29</v>
      </c>
      <c r="O8" s="48" t="s">
        <v>76</v>
      </c>
      <c r="P8" s="50">
        <v>2.89</v>
      </c>
      <c r="Q8" s="48" t="s">
        <v>76</v>
      </c>
      <c r="R8" s="50" t="s">
        <v>64</v>
      </c>
      <c r="S8" s="48" t="s">
        <v>64</v>
      </c>
      <c r="T8" s="50" t="s">
        <v>64</v>
      </c>
      <c r="U8" s="48" t="s">
        <v>64</v>
      </c>
      <c r="V8" s="50">
        <f t="shared" si="1"/>
        <v>2.56</v>
      </c>
      <c r="W8" s="77"/>
      <c r="X8" s="52">
        <v>2.5</v>
      </c>
      <c r="Y8" s="53" t="s">
        <v>82</v>
      </c>
      <c r="Z8" s="54" t="s">
        <v>83</v>
      </c>
      <c r="AA8" s="54" t="s">
        <v>84</v>
      </c>
      <c r="AB8" s="48"/>
      <c r="AC8" s="48"/>
      <c r="AD8" s="55">
        <f t="shared" si="3"/>
        <v>2397.5</v>
      </c>
      <c r="AE8" s="56">
        <f>H8*V8</f>
        <v>2455.04</v>
      </c>
      <c r="AF8" s="57">
        <v>10</v>
      </c>
      <c r="AG8" s="57">
        <v>12</v>
      </c>
      <c r="AH8" s="57">
        <v>2</v>
      </c>
      <c r="AI8" s="57">
        <v>50</v>
      </c>
      <c r="AJ8" s="57">
        <v>5</v>
      </c>
      <c r="AK8" s="57">
        <v>50</v>
      </c>
      <c r="AL8" s="57"/>
      <c r="AM8" s="57">
        <v>150</v>
      </c>
      <c r="AN8" s="57">
        <v>40</v>
      </c>
      <c r="AO8" s="57">
        <v>5</v>
      </c>
      <c r="AP8" s="57">
        <v>40</v>
      </c>
      <c r="AQ8" s="57">
        <v>30</v>
      </c>
      <c r="AR8" s="57"/>
      <c r="AS8" s="57">
        <v>50</v>
      </c>
      <c r="AT8" s="57">
        <v>8</v>
      </c>
      <c r="AU8" s="57">
        <f>50+2</f>
        <v>52</v>
      </c>
      <c r="AV8" s="57">
        <v>30</v>
      </c>
      <c r="AW8" s="57"/>
      <c r="AX8" s="57"/>
      <c r="AY8" s="57">
        <v>5</v>
      </c>
      <c r="AZ8" s="57">
        <v>10</v>
      </c>
      <c r="BA8" s="57"/>
      <c r="BB8" s="57">
        <v>30</v>
      </c>
      <c r="BC8" s="57">
        <v>10</v>
      </c>
      <c r="BD8" s="57">
        <v>20</v>
      </c>
      <c r="BE8" s="57">
        <v>350</v>
      </c>
      <c r="BF8" s="36"/>
      <c r="BH8" s="36"/>
    </row>
    <row r="9" spans="1:60" ht="60" x14ac:dyDescent="0.2">
      <c r="A9" s="47">
        <v>36</v>
      </c>
      <c r="B9" s="48" t="s">
        <v>58</v>
      </c>
      <c r="C9" s="48" t="s">
        <v>59</v>
      </c>
      <c r="D9" s="47">
        <v>3022000000175</v>
      </c>
      <c r="E9" s="47">
        <v>6</v>
      </c>
      <c r="F9" s="48" t="s">
        <v>85</v>
      </c>
      <c r="G9" s="58">
        <f t="shared" si="0"/>
        <v>202</v>
      </c>
      <c r="H9" s="59">
        <v>202</v>
      </c>
      <c r="I9" s="48" t="s">
        <v>86</v>
      </c>
      <c r="J9" s="48"/>
      <c r="K9" s="48" t="s">
        <v>62</v>
      </c>
      <c r="L9" s="50">
        <v>2.4900000000000002</v>
      </c>
      <c r="M9" s="48" t="s">
        <v>76</v>
      </c>
      <c r="N9" s="51">
        <v>2.0499999999999998</v>
      </c>
      <c r="O9" s="48" t="s">
        <v>76</v>
      </c>
      <c r="P9" s="50">
        <v>2.0699999999999998</v>
      </c>
      <c r="Q9" s="48" t="s">
        <v>76</v>
      </c>
      <c r="R9" s="50" t="s">
        <v>64</v>
      </c>
      <c r="S9" s="48" t="s">
        <v>64</v>
      </c>
      <c r="T9" s="50" t="s">
        <v>64</v>
      </c>
      <c r="U9" s="48" t="s">
        <v>64</v>
      </c>
      <c r="V9" s="50">
        <f t="shared" si="1"/>
        <v>2.2000000000000002</v>
      </c>
      <c r="W9" s="77"/>
      <c r="X9" s="52">
        <v>1.6</v>
      </c>
      <c r="Y9" s="53" t="s">
        <v>87</v>
      </c>
      <c r="Z9" s="54" t="s">
        <v>88</v>
      </c>
      <c r="AA9" s="54" t="s">
        <v>89</v>
      </c>
      <c r="AB9" s="48"/>
      <c r="AC9" s="48"/>
      <c r="AD9" s="55">
        <f t="shared" si="3"/>
        <v>323.20000000000005</v>
      </c>
      <c r="AE9" s="60">
        <f t="shared" ref="AE9:AE72" si="4">G9*V9</f>
        <v>444.40000000000003</v>
      </c>
      <c r="AF9" s="57"/>
      <c r="AG9" s="57">
        <v>100</v>
      </c>
      <c r="AH9" s="57"/>
      <c r="AI9" s="57"/>
      <c r="AJ9" s="57">
        <v>48</v>
      </c>
      <c r="AK9" s="57"/>
      <c r="AL9" s="57"/>
      <c r="AM9" s="57">
        <v>12</v>
      </c>
      <c r="AN9" s="57"/>
      <c r="AO9" s="57"/>
      <c r="AP9" s="57"/>
      <c r="AQ9" s="57"/>
      <c r="AR9" s="57"/>
      <c r="AS9" s="57"/>
      <c r="AT9" s="57"/>
      <c r="AU9" s="57">
        <f>22+10</f>
        <v>32</v>
      </c>
      <c r="AV9" s="57"/>
      <c r="AW9" s="57"/>
      <c r="AX9" s="57"/>
      <c r="AY9" s="57"/>
      <c r="AZ9" s="57"/>
      <c r="BA9" s="57"/>
      <c r="BB9" s="57">
        <v>10</v>
      </c>
      <c r="BC9" s="57"/>
      <c r="BD9" s="57"/>
      <c r="BE9" s="57"/>
      <c r="BF9" s="36"/>
      <c r="BH9" s="36"/>
    </row>
    <row r="10" spans="1:60" ht="105" x14ac:dyDescent="0.2">
      <c r="A10" s="47">
        <v>36</v>
      </c>
      <c r="B10" s="48" t="s">
        <v>58</v>
      </c>
      <c r="C10" s="48" t="s">
        <v>59</v>
      </c>
      <c r="D10" s="47">
        <v>3022000000293</v>
      </c>
      <c r="E10" s="47">
        <v>7</v>
      </c>
      <c r="F10" s="48" t="s">
        <v>90</v>
      </c>
      <c r="G10" s="58">
        <f t="shared" si="0"/>
        <v>330</v>
      </c>
      <c r="H10" s="59">
        <v>330</v>
      </c>
      <c r="I10" s="48" t="s">
        <v>91</v>
      </c>
      <c r="J10" s="48" t="s">
        <v>92</v>
      </c>
      <c r="K10" s="48" t="s">
        <v>62</v>
      </c>
      <c r="L10" s="50">
        <v>4.82</v>
      </c>
      <c r="M10" s="48" t="s">
        <v>76</v>
      </c>
      <c r="N10" s="51">
        <v>4.3099999999999996</v>
      </c>
      <c r="O10" s="48" t="s">
        <v>76</v>
      </c>
      <c r="P10" s="50">
        <v>4.95</v>
      </c>
      <c r="Q10" s="48" t="s">
        <v>93</v>
      </c>
      <c r="R10" s="50" t="s">
        <v>64</v>
      </c>
      <c r="S10" s="48" t="s">
        <v>64</v>
      </c>
      <c r="T10" s="50" t="s">
        <v>64</v>
      </c>
      <c r="U10" s="48" t="s">
        <v>64</v>
      </c>
      <c r="V10" s="50">
        <f t="shared" si="1"/>
        <v>4.6900000000000004</v>
      </c>
      <c r="W10" s="77"/>
      <c r="X10" s="52">
        <v>4.6900000000000004</v>
      </c>
      <c r="Y10" s="53" t="s">
        <v>87</v>
      </c>
      <c r="Z10" s="54" t="s">
        <v>88</v>
      </c>
      <c r="AA10" s="54" t="s">
        <v>89</v>
      </c>
      <c r="AB10" s="48"/>
      <c r="AC10" s="48"/>
      <c r="AD10" s="55">
        <f t="shared" si="3"/>
        <v>1547.7</v>
      </c>
      <c r="AE10" s="60">
        <f t="shared" si="4"/>
        <v>1547.7</v>
      </c>
      <c r="AF10" s="57"/>
      <c r="AG10" s="57">
        <v>40</v>
      </c>
      <c r="AH10" s="57"/>
      <c r="AI10" s="57"/>
      <c r="AJ10" s="57">
        <v>60</v>
      </c>
      <c r="AK10" s="57"/>
      <c r="AL10" s="57"/>
      <c r="AM10" s="57"/>
      <c r="AN10" s="57"/>
      <c r="AO10" s="57"/>
      <c r="AP10" s="57"/>
      <c r="AQ10" s="57"/>
      <c r="AR10" s="57">
        <v>80</v>
      </c>
      <c r="AS10" s="57"/>
      <c r="AT10" s="57">
        <v>13</v>
      </c>
      <c r="AU10" s="57">
        <f>47+20</f>
        <v>67</v>
      </c>
      <c r="AV10" s="57">
        <v>40</v>
      </c>
      <c r="AW10" s="57">
        <v>20</v>
      </c>
      <c r="AX10" s="57"/>
      <c r="AY10" s="57"/>
      <c r="AZ10" s="57"/>
      <c r="BA10" s="57"/>
      <c r="BB10" s="57"/>
      <c r="BC10" s="57"/>
      <c r="BD10" s="57"/>
      <c r="BE10" s="57">
        <v>10</v>
      </c>
      <c r="BF10" s="36"/>
      <c r="BH10" s="36"/>
    </row>
    <row r="11" spans="1:60" ht="60" x14ac:dyDescent="0.2">
      <c r="A11" s="47">
        <v>36</v>
      </c>
      <c r="B11" s="48" t="s">
        <v>58</v>
      </c>
      <c r="C11" s="48" t="s">
        <v>59</v>
      </c>
      <c r="D11" s="47">
        <v>3022000731108</v>
      </c>
      <c r="E11" s="47">
        <v>8</v>
      </c>
      <c r="F11" s="57" t="s">
        <v>94</v>
      </c>
      <c r="G11" s="49">
        <f t="shared" si="0"/>
        <v>20</v>
      </c>
      <c r="H11" s="48">
        <v>20</v>
      </c>
      <c r="I11" s="48" t="s">
        <v>95</v>
      </c>
      <c r="J11" s="48" t="s">
        <v>96</v>
      </c>
      <c r="K11" s="48" t="s">
        <v>62</v>
      </c>
      <c r="L11" s="50">
        <v>19.7</v>
      </c>
      <c r="M11" s="48" t="s">
        <v>97</v>
      </c>
      <c r="N11" s="51">
        <v>13.25</v>
      </c>
      <c r="O11" s="48" t="s">
        <v>97</v>
      </c>
      <c r="P11" s="50">
        <v>14</v>
      </c>
      <c r="Q11" s="48" t="s">
        <v>97</v>
      </c>
      <c r="R11" s="50" t="s">
        <v>64</v>
      </c>
      <c r="S11" s="48" t="s">
        <v>64</v>
      </c>
      <c r="T11" s="50" t="s">
        <v>64</v>
      </c>
      <c r="U11" s="48" t="s">
        <v>64</v>
      </c>
      <c r="V11" s="50">
        <f t="shared" si="1"/>
        <v>15.65</v>
      </c>
      <c r="W11" s="107"/>
      <c r="X11" s="61">
        <v>15.65</v>
      </c>
      <c r="Y11" s="54" t="s">
        <v>87</v>
      </c>
      <c r="Z11" s="54" t="s">
        <v>88</v>
      </c>
      <c r="AA11" s="54" t="s">
        <v>89</v>
      </c>
      <c r="AB11" s="48"/>
      <c r="AC11" s="48"/>
      <c r="AD11" s="55">
        <f t="shared" si="3"/>
        <v>313</v>
      </c>
      <c r="AE11" s="60">
        <f t="shared" si="4"/>
        <v>313</v>
      </c>
      <c r="AF11" s="49"/>
      <c r="AG11" s="49"/>
      <c r="AH11" s="49"/>
      <c r="AI11" s="49"/>
      <c r="AJ11" s="49"/>
      <c r="AK11" s="49"/>
      <c r="AL11" s="49"/>
      <c r="AM11" s="49"/>
      <c r="AN11" s="49"/>
      <c r="AO11" s="49"/>
      <c r="AP11" s="49"/>
      <c r="AQ11" s="49"/>
      <c r="AR11" s="49"/>
      <c r="AS11" s="49"/>
      <c r="AT11" s="49"/>
      <c r="AU11" s="49"/>
      <c r="AV11" s="49"/>
      <c r="AW11" s="49">
        <v>20</v>
      </c>
      <c r="AX11" s="49"/>
      <c r="AY11" s="49"/>
      <c r="AZ11" s="49"/>
      <c r="BA11" s="49"/>
      <c r="BB11" s="49"/>
      <c r="BC11" s="49"/>
      <c r="BD11" s="57"/>
      <c r="BE11" s="57"/>
      <c r="BF11" s="36"/>
      <c r="BH11" s="36"/>
    </row>
    <row r="12" spans="1:60" ht="60" x14ac:dyDescent="0.2">
      <c r="A12" s="47">
        <v>36</v>
      </c>
      <c r="B12" s="48" t="s">
        <v>58</v>
      </c>
      <c r="C12" s="48" t="s">
        <v>59</v>
      </c>
      <c r="D12" s="47">
        <v>3022000000150</v>
      </c>
      <c r="E12" s="47">
        <v>9</v>
      </c>
      <c r="F12" s="48" t="s">
        <v>98</v>
      </c>
      <c r="G12" s="58">
        <f t="shared" si="0"/>
        <v>32</v>
      </c>
      <c r="H12" s="59">
        <v>32</v>
      </c>
      <c r="I12" s="48" t="s">
        <v>99</v>
      </c>
      <c r="J12" s="48"/>
      <c r="K12" s="48" t="s">
        <v>62</v>
      </c>
      <c r="L12" s="50">
        <v>38.51</v>
      </c>
      <c r="M12" s="48" t="s">
        <v>100</v>
      </c>
      <c r="N12" s="51">
        <v>22.73</v>
      </c>
      <c r="O12" s="48" t="s">
        <v>100</v>
      </c>
      <c r="P12" s="50">
        <v>33</v>
      </c>
      <c r="Q12" s="48" t="s">
        <v>100</v>
      </c>
      <c r="R12" s="50" t="s">
        <v>64</v>
      </c>
      <c r="S12" s="48" t="s">
        <v>64</v>
      </c>
      <c r="T12" s="50" t="s">
        <v>64</v>
      </c>
      <c r="U12" s="48" t="s">
        <v>64</v>
      </c>
      <c r="V12" s="50">
        <f t="shared" si="1"/>
        <v>31.41</v>
      </c>
      <c r="W12" s="77"/>
      <c r="X12" s="52">
        <v>28.89</v>
      </c>
      <c r="Y12" s="53" t="s">
        <v>101</v>
      </c>
      <c r="Z12" s="54" t="s">
        <v>102</v>
      </c>
      <c r="AA12" s="54" t="s">
        <v>103</v>
      </c>
      <c r="AB12" s="48"/>
      <c r="AC12" s="48"/>
      <c r="AD12" s="55">
        <f t="shared" si="3"/>
        <v>924.48</v>
      </c>
      <c r="AE12" s="60">
        <f t="shared" si="4"/>
        <v>1005.12</v>
      </c>
      <c r="AF12" s="57"/>
      <c r="AG12" s="57"/>
      <c r="AH12" s="57">
        <v>2</v>
      </c>
      <c r="AI12" s="57">
        <v>5</v>
      </c>
      <c r="AJ12" s="57"/>
      <c r="AK12" s="57">
        <v>10</v>
      </c>
      <c r="AL12" s="57"/>
      <c r="AM12" s="57"/>
      <c r="AN12" s="57">
        <v>10</v>
      </c>
      <c r="AO12" s="57"/>
      <c r="AP12" s="57"/>
      <c r="AQ12" s="57"/>
      <c r="AR12" s="57"/>
      <c r="AS12" s="57"/>
      <c r="AT12" s="57"/>
      <c r="AU12" s="57"/>
      <c r="AV12" s="57"/>
      <c r="AW12" s="57"/>
      <c r="AX12" s="57"/>
      <c r="AY12" s="57"/>
      <c r="AZ12" s="57"/>
      <c r="BA12" s="57"/>
      <c r="BB12" s="57">
        <v>5</v>
      </c>
      <c r="BC12" s="57"/>
      <c r="BD12" s="57"/>
      <c r="BE12" s="57"/>
      <c r="BF12" s="36"/>
      <c r="BH12" s="36"/>
    </row>
    <row r="13" spans="1:60" ht="60" x14ac:dyDescent="0.2">
      <c r="A13" s="38">
        <v>36</v>
      </c>
      <c r="B13" s="39" t="s">
        <v>58</v>
      </c>
      <c r="C13" s="39" t="s">
        <v>59</v>
      </c>
      <c r="D13" s="38">
        <v>3022000000294</v>
      </c>
      <c r="E13" s="38">
        <v>10</v>
      </c>
      <c r="F13" s="39" t="s">
        <v>104</v>
      </c>
      <c r="G13" s="40">
        <f t="shared" si="0"/>
        <v>5</v>
      </c>
      <c r="H13" s="39">
        <v>5</v>
      </c>
      <c r="I13" s="39" t="s">
        <v>105</v>
      </c>
      <c r="J13" s="39" t="s">
        <v>92</v>
      </c>
      <c r="K13" s="39" t="s">
        <v>62</v>
      </c>
      <c r="L13" s="41">
        <v>8.73</v>
      </c>
      <c r="M13" s="39" t="s">
        <v>106</v>
      </c>
      <c r="N13" s="42">
        <v>6.89</v>
      </c>
      <c r="O13" s="39" t="s">
        <v>106</v>
      </c>
      <c r="P13" s="41">
        <v>6.89</v>
      </c>
      <c r="Q13" s="39" t="s">
        <v>106</v>
      </c>
      <c r="R13" s="41" t="s">
        <v>64</v>
      </c>
      <c r="S13" s="39" t="s">
        <v>64</v>
      </c>
      <c r="T13" s="41" t="s">
        <v>64</v>
      </c>
      <c r="U13" s="39" t="s">
        <v>64</v>
      </c>
      <c r="V13" s="41">
        <f t="shared" si="1"/>
        <v>7.5</v>
      </c>
      <c r="W13" s="110">
        <f>AE13</f>
        <v>37.5</v>
      </c>
      <c r="X13" s="43" t="s">
        <v>70</v>
      </c>
      <c r="Y13" s="44" t="s">
        <v>64</v>
      </c>
      <c r="Z13" s="44" t="s">
        <v>64</v>
      </c>
      <c r="AA13" s="44" t="s">
        <v>64</v>
      </c>
      <c r="AB13" s="39"/>
      <c r="AC13" s="39"/>
      <c r="AD13" s="45"/>
      <c r="AE13" s="46">
        <f t="shared" si="4"/>
        <v>37.5</v>
      </c>
      <c r="AF13" s="39"/>
      <c r="AG13" s="39"/>
      <c r="AH13" s="39"/>
      <c r="AI13" s="39"/>
      <c r="AJ13" s="39"/>
      <c r="AK13" s="39"/>
      <c r="AL13" s="39"/>
      <c r="AM13" s="39"/>
      <c r="AN13" s="39">
        <v>5</v>
      </c>
      <c r="AO13" s="39"/>
      <c r="AP13" s="39"/>
      <c r="AQ13" s="39"/>
      <c r="AR13" s="39"/>
      <c r="AS13" s="39"/>
      <c r="AT13" s="39"/>
      <c r="AU13" s="39"/>
      <c r="AV13" s="39"/>
      <c r="AW13" s="39"/>
      <c r="AX13" s="39"/>
      <c r="AY13" s="39"/>
      <c r="AZ13" s="39"/>
      <c r="BA13" s="39"/>
      <c r="BB13" s="39"/>
      <c r="BC13" s="39"/>
      <c r="BD13" s="39"/>
      <c r="BE13" s="39"/>
      <c r="BF13" s="36"/>
      <c r="BH13" s="36"/>
    </row>
    <row r="14" spans="1:60" ht="60" x14ac:dyDescent="0.2">
      <c r="A14" s="38">
        <v>36</v>
      </c>
      <c r="B14" s="39" t="s">
        <v>58</v>
      </c>
      <c r="C14" s="39" t="s">
        <v>59</v>
      </c>
      <c r="D14" s="38">
        <v>3011000000726</v>
      </c>
      <c r="E14" s="38">
        <v>11</v>
      </c>
      <c r="F14" s="39" t="s">
        <v>107</v>
      </c>
      <c r="G14" s="40">
        <f t="shared" si="0"/>
        <v>10</v>
      </c>
      <c r="H14" s="39">
        <v>10</v>
      </c>
      <c r="I14" s="39" t="s">
        <v>108</v>
      </c>
      <c r="J14" s="39" t="s">
        <v>109</v>
      </c>
      <c r="K14" s="39" t="s">
        <v>110</v>
      </c>
      <c r="L14" s="41">
        <v>20</v>
      </c>
      <c r="M14" s="39" t="s">
        <v>111</v>
      </c>
      <c r="N14" s="42">
        <v>28</v>
      </c>
      <c r="O14" s="39" t="s">
        <v>111</v>
      </c>
      <c r="P14" s="41">
        <v>28</v>
      </c>
      <c r="Q14" s="39" t="s">
        <v>111</v>
      </c>
      <c r="R14" s="41" t="s">
        <v>64</v>
      </c>
      <c r="S14" s="39" t="s">
        <v>64</v>
      </c>
      <c r="T14" s="41" t="s">
        <v>64</v>
      </c>
      <c r="U14" s="39" t="s">
        <v>64</v>
      </c>
      <c r="V14" s="41">
        <f t="shared" si="1"/>
        <v>25.33</v>
      </c>
      <c r="W14" s="110">
        <f>AE14</f>
        <v>253.29999999999998</v>
      </c>
      <c r="X14" s="43" t="s">
        <v>70</v>
      </c>
      <c r="Y14" s="44" t="s">
        <v>64</v>
      </c>
      <c r="Z14" s="44" t="s">
        <v>64</v>
      </c>
      <c r="AA14" s="44" t="s">
        <v>64</v>
      </c>
      <c r="AB14" s="39"/>
      <c r="AC14" s="39"/>
      <c r="AD14" s="45"/>
      <c r="AE14" s="46">
        <f t="shared" si="4"/>
        <v>253.29999999999998</v>
      </c>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v>10</v>
      </c>
      <c r="BE14" s="39"/>
      <c r="BF14" s="36"/>
      <c r="BH14" s="36"/>
    </row>
    <row r="15" spans="1:60" ht="60" x14ac:dyDescent="0.2">
      <c r="A15" s="47">
        <v>36</v>
      </c>
      <c r="B15" s="48" t="s">
        <v>58</v>
      </c>
      <c r="C15" s="48" t="s">
        <v>59</v>
      </c>
      <c r="D15" s="47">
        <v>3022000000199</v>
      </c>
      <c r="E15" s="47">
        <v>12</v>
      </c>
      <c r="F15" s="48" t="s">
        <v>112</v>
      </c>
      <c r="G15" s="57">
        <f t="shared" si="0"/>
        <v>40</v>
      </c>
      <c r="H15" s="57">
        <v>40</v>
      </c>
      <c r="I15" s="48" t="s">
        <v>113</v>
      </c>
      <c r="J15" s="48"/>
      <c r="K15" s="48" t="s">
        <v>62</v>
      </c>
      <c r="L15" s="50">
        <v>4.33</v>
      </c>
      <c r="M15" s="48" t="s">
        <v>114</v>
      </c>
      <c r="N15" s="51">
        <v>4.79</v>
      </c>
      <c r="O15" s="48" t="s">
        <v>114</v>
      </c>
      <c r="P15" s="50">
        <v>4.6900000000000004</v>
      </c>
      <c r="Q15" s="48" t="s">
        <v>114</v>
      </c>
      <c r="R15" s="50" t="s">
        <v>64</v>
      </c>
      <c r="S15" s="48" t="s">
        <v>64</v>
      </c>
      <c r="T15" s="50" t="s">
        <v>64</v>
      </c>
      <c r="U15" s="48" t="s">
        <v>64</v>
      </c>
      <c r="V15" s="50">
        <f t="shared" si="1"/>
        <v>4.5999999999999996</v>
      </c>
      <c r="W15" s="77"/>
      <c r="X15" s="52">
        <v>3.98</v>
      </c>
      <c r="Y15" s="54" t="s">
        <v>87</v>
      </c>
      <c r="Z15" s="54" t="s">
        <v>88</v>
      </c>
      <c r="AA15" s="54" t="s">
        <v>89</v>
      </c>
      <c r="AB15" s="48"/>
      <c r="AC15" s="48"/>
      <c r="AD15" s="55">
        <f t="shared" si="3"/>
        <v>159.19999999999999</v>
      </c>
      <c r="AE15" s="60">
        <f t="shared" si="4"/>
        <v>184</v>
      </c>
      <c r="AF15" s="49"/>
      <c r="AG15" s="49"/>
      <c r="AH15" s="49"/>
      <c r="AI15" s="49"/>
      <c r="AJ15" s="49"/>
      <c r="AK15" s="49"/>
      <c r="AL15" s="49"/>
      <c r="AM15" s="49">
        <v>20</v>
      </c>
      <c r="AN15" s="49"/>
      <c r="AO15" s="49"/>
      <c r="AP15" s="49"/>
      <c r="AQ15" s="49"/>
      <c r="AR15" s="49"/>
      <c r="AS15" s="49"/>
      <c r="AT15" s="49"/>
      <c r="AU15" s="49"/>
      <c r="AV15" s="49"/>
      <c r="AW15" s="49">
        <v>20</v>
      </c>
      <c r="AX15" s="49"/>
      <c r="AY15" s="49"/>
      <c r="AZ15" s="49"/>
      <c r="BA15" s="49"/>
      <c r="BB15" s="49"/>
      <c r="BC15" s="49"/>
      <c r="BD15" s="57"/>
      <c r="BE15" s="57"/>
      <c r="BF15" s="36"/>
      <c r="BH15" s="36"/>
    </row>
    <row r="16" spans="1:60" ht="60" x14ac:dyDescent="0.2">
      <c r="A16" s="62">
        <v>36</v>
      </c>
      <c r="B16" s="62" t="s">
        <v>58</v>
      </c>
      <c r="C16" s="62" t="s">
        <v>59</v>
      </c>
      <c r="D16" s="62">
        <v>3022000000226</v>
      </c>
      <c r="E16" s="62">
        <v>13</v>
      </c>
      <c r="F16" s="62" t="s">
        <v>115</v>
      </c>
      <c r="G16" s="62">
        <f t="shared" si="0"/>
        <v>305</v>
      </c>
      <c r="H16" s="62">
        <v>305</v>
      </c>
      <c r="I16" s="62" t="s">
        <v>116</v>
      </c>
      <c r="J16" s="62"/>
      <c r="K16" s="62" t="s">
        <v>62</v>
      </c>
      <c r="L16" s="62">
        <v>4.95</v>
      </c>
      <c r="M16" s="62" t="s">
        <v>76</v>
      </c>
      <c r="N16" s="62">
        <v>7.5</v>
      </c>
      <c r="O16" s="62" t="s">
        <v>76</v>
      </c>
      <c r="P16" s="62">
        <v>7</v>
      </c>
      <c r="Q16" s="62" t="s">
        <v>76</v>
      </c>
      <c r="R16" s="62">
        <v>5.0999999999999996</v>
      </c>
      <c r="S16" s="62" t="s">
        <v>76</v>
      </c>
      <c r="T16" s="62">
        <v>5.48</v>
      </c>
      <c r="U16" s="62" t="s">
        <v>76</v>
      </c>
      <c r="V16" s="62">
        <f>ROUND((L16+N16+P16+R16+T16)/5,2)</f>
        <v>6.01</v>
      </c>
      <c r="W16" s="67"/>
      <c r="X16" s="63">
        <v>4.8499999999999996</v>
      </c>
      <c r="Y16" s="64" t="s">
        <v>87</v>
      </c>
      <c r="Z16" s="64" t="s">
        <v>88</v>
      </c>
      <c r="AA16" s="64" t="s">
        <v>89</v>
      </c>
      <c r="AB16" s="62"/>
      <c r="AC16" s="62"/>
      <c r="AD16" s="63">
        <f t="shared" si="3"/>
        <v>1479.25</v>
      </c>
      <c r="AE16" s="65">
        <f t="shared" si="4"/>
        <v>1833.05</v>
      </c>
      <c r="AF16" s="62"/>
      <c r="AG16" s="62"/>
      <c r="AH16" s="62"/>
      <c r="AI16" s="62">
        <v>10</v>
      </c>
      <c r="AJ16" s="62">
        <v>60</v>
      </c>
      <c r="AK16" s="62"/>
      <c r="AL16" s="62"/>
      <c r="AM16" s="62">
        <v>35</v>
      </c>
      <c r="AN16" s="62">
        <v>100</v>
      </c>
      <c r="AO16" s="62"/>
      <c r="AP16" s="62"/>
      <c r="AQ16" s="62"/>
      <c r="AR16" s="62">
        <v>80</v>
      </c>
      <c r="AS16" s="62"/>
      <c r="AT16" s="62"/>
      <c r="AU16" s="62"/>
      <c r="AV16" s="62"/>
      <c r="AW16" s="62">
        <v>20</v>
      </c>
      <c r="AX16" s="62"/>
      <c r="AY16" s="62"/>
      <c r="AZ16" s="62"/>
      <c r="BA16" s="62"/>
      <c r="BB16" s="62"/>
      <c r="BC16" s="62"/>
      <c r="BD16" s="62"/>
      <c r="BE16" s="62"/>
      <c r="BF16" s="36"/>
      <c r="BH16" s="36"/>
    </row>
    <row r="17" spans="1:60" ht="60" x14ac:dyDescent="0.2">
      <c r="A17" s="47">
        <v>36</v>
      </c>
      <c r="B17" s="48" t="s">
        <v>58</v>
      </c>
      <c r="C17" s="48" t="s">
        <v>59</v>
      </c>
      <c r="D17" s="47">
        <v>3022000000227</v>
      </c>
      <c r="E17" s="47">
        <v>14</v>
      </c>
      <c r="F17" s="48" t="s">
        <v>117</v>
      </c>
      <c r="G17" s="58">
        <f t="shared" si="0"/>
        <v>308</v>
      </c>
      <c r="H17" s="59">
        <v>308</v>
      </c>
      <c r="I17" s="48" t="s">
        <v>118</v>
      </c>
      <c r="J17" s="48"/>
      <c r="K17" s="48" t="s">
        <v>62</v>
      </c>
      <c r="L17" s="50">
        <v>6.9</v>
      </c>
      <c r="M17" s="48" t="s">
        <v>76</v>
      </c>
      <c r="N17" s="51">
        <v>4.3099999999999996</v>
      </c>
      <c r="O17" s="48" t="s">
        <v>119</v>
      </c>
      <c r="P17" s="50">
        <v>4.95</v>
      </c>
      <c r="Q17" s="48" t="s">
        <v>119</v>
      </c>
      <c r="R17" s="50">
        <v>4.8</v>
      </c>
      <c r="S17" s="48" t="s">
        <v>119</v>
      </c>
      <c r="T17" s="50" t="s">
        <v>64</v>
      </c>
      <c r="U17" s="48" t="s">
        <v>64</v>
      </c>
      <c r="V17" s="50">
        <f>ROUND((L17+N17+P17+R17)/4,2)</f>
        <v>5.24</v>
      </c>
      <c r="W17" s="77"/>
      <c r="X17" s="52">
        <v>5.24</v>
      </c>
      <c r="Y17" s="53" t="s">
        <v>87</v>
      </c>
      <c r="Z17" s="54" t="s">
        <v>88</v>
      </c>
      <c r="AA17" s="54" t="s">
        <v>89</v>
      </c>
      <c r="AB17" s="48"/>
      <c r="AC17" s="48"/>
      <c r="AD17" s="55">
        <f t="shared" si="3"/>
        <v>1613.92</v>
      </c>
      <c r="AE17" s="60">
        <f t="shared" si="4"/>
        <v>1613.92</v>
      </c>
      <c r="AF17" s="57"/>
      <c r="AG17" s="57">
        <v>100</v>
      </c>
      <c r="AH17" s="57"/>
      <c r="AI17" s="57"/>
      <c r="AJ17" s="57"/>
      <c r="AK17" s="57"/>
      <c r="AL17" s="57"/>
      <c r="AM17" s="57"/>
      <c r="AN17" s="57">
        <v>110</v>
      </c>
      <c r="AO17" s="57"/>
      <c r="AP17" s="57"/>
      <c r="AQ17" s="57"/>
      <c r="AR17" s="57"/>
      <c r="AS17" s="57"/>
      <c r="AT17" s="57">
        <v>6</v>
      </c>
      <c r="AU17" s="57">
        <v>72</v>
      </c>
      <c r="AV17" s="57"/>
      <c r="AW17" s="57">
        <v>20</v>
      </c>
      <c r="AX17" s="57"/>
      <c r="AY17" s="57"/>
      <c r="AZ17" s="57"/>
      <c r="BA17" s="57"/>
      <c r="BB17" s="57"/>
      <c r="BC17" s="57"/>
      <c r="BD17" s="57"/>
      <c r="BE17" s="57"/>
      <c r="BF17" s="36"/>
      <c r="BH17" s="36"/>
    </row>
    <row r="18" spans="1:60" ht="60" x14ac:dyDescent="0.2">
      <c r="A18" s="47">
        <v>36</v>
      </c>
      <c r="B18" s="48" t="s">
        <v>58</v>
      </c>
      <c r="C18" s="48" t="s">
        <v>59</v>
      </c>
      <c r="D18" s="47">
        <v>3021000704178</v>
      </c>
      <c r="E18" s="47">
        <v>15</v>
      </c>
      <c r="F18" s="57" t="s">
        <v>120</v>
      </c>
      <c r="G18" s="49">
        <f t="shared" si="0"/>
        <v>3</v>
      </c>
      <c r="H18" s="48">
        <v>3</v>
      </c>
      <c r="I18" s="48" t="s">
        <v>121</v>
      </c>
      <c r="J18" s="48" t="s">
        <v>92</v>
      </c>
      <c r="K18" s="48" t="s">
        <v>122</v>
      </c>
      <c r="L18" s="50">
        <v>999</v>
      </c>
      <c r="M18" s="48" t="s">
        <v>114</v>
      </c>
      <c r="N18" s="51">
        <v>799.9</v>
      </c>
      <c r="O18" s="48" t="s">
        <v>114</v>
      </c>
      <c r="P18" s="50">
        <v>999.9</v>
      </c>
      <c r="Q18" s="48" t="s">
        <v>114</v>
      </c>
      <c r="R18" s="50" t="s">
        <v>64</v>
      </c>
      <c r="S18" s="48" t="s">
        <v>64</v>
      </c>
      <c r="T18" s="50" t="s">
        <v>64</v>
      </c>
      <c r="U18" s="48" t="s">
        <v>64</v>
      </c>
      <c r="V18" s="50">
        <f t="shared" ref="V18:V38" si="5">ROUND((L18+N18+P18)/3,2)</f>
        <v>932.93</v>
      </c>
      <c r="W18" s="107"/>
      <c r="X18" s="61">
        <v>799</v>
      </c>
      <c r="Y18" s="53" t="s">
        <v>123</v>
      </c>
      <c r="Z18" s="54" t="s">
        <v>124</v>
      </c>
      <c r="AA18" s="54" t="s">
        <v>125</v>
      </c>
      <c r="AB18" s="48"/>
      <c r="AC18" s="48"/>
      <c r="AD18" s="55">
        <f t="shared" si="3"/>
        <v>2397</v>
      </c>
      <c r="AE18" s="60">
        <f t="shared" si="4"/>
        <v>2798.79</v>
      </c>
      <c r="AF18" s="49"/>
      <c r="AG18" s="49"/>
      <c r="AH18" s="49"/>
      <c r="AI18" s="49"/>
      <c r="AJ18" s="49"/>
      <c r="AK18" s="49">
        <v>1</v>
      </c>
      <c r="AL18" s="49"/>
      <c r="AM18" s="49"/>
      <c r="AN18" s="49"/>
      <c r="AO18" s="49"/>
      <c r="AP18" s="49"/>
      <c r="AQ18" s="49"/>
      <c r="AR18" s="49"/>
      <c r="AS18" s="49"/>
      <c r="AT18" s="49"/>
      <c r="AU18" s="49"/>
      <c r="AV18" s="49">
        <v>2</v>
      </c>
      <c r="AW18" s="49"/>
      <c r="AX18" s="49"/>
      <c r="AY18" s="49"/>
      <c r="AZ18" s="49"/>
      <c r="BA18" s="49"/>
      <c r="BB18" s="49"/>
      <c r="BC18" s="49"/>
      <c r="BD18" s="57"/>
      <c r="BE18" s="57"/>
      <c r="BF18" s="36"/>
      <c r="BH18" s="36"/>
    </row>
    <row r="19" spans="1:60" ht="120" x14ac:dyDescent="0.2">
      <c r="A19" s="38">
        <v>36</v>
      </c>
      <c r="B19" s="39" t="s">
        <v>58</v>
      </c>
      <c r="C19" s="39" t="s">
        <v>59</v>
      </c>
      <c r="D19" s="38">
        <v>3007000001046</v>
      </c>
      <c r="E19" s="38">
        <v>16</v>
      </c>
      <c r="F19" s="39" t="s">
        <v>126</v>
      </c>
      <c r="G19" s="40">
        <f t="shared" si="0"/>
        <v>36</v>
      </c>
      <c r="H19" s="39">
        <v>36</v>
      </c>
      <c r="I19" s="39" t="s">
        <v>127</v>
      </c>
      <c r="J19" s="39" t="s">
        <v>128</v>
      </c>
      <c r="K19" s="39" t="s">
        <v>62</v>
      </c>
      <c r="L19" s="41">
        <v>14.2</v>
      </c>
      <c r="M19" s="39" t="s">
        <v>73</v>
      </c>
      <c r="N19" s="42">
        <v>14.2</v>
      </c>
      <c r="O19" s="39" t="s">
        <v>73</v>
      </c>
      <c r="P19" s="41">
        <v>12.99</v>
      </c>
      <c r="Q19" s="39" t="s">
        <v>73</v>
      </c>
      <c r="R19" s="41" t="s">
        <v>64</v>
      </c>
      <c r="S19" s="39" t="s">
        <v>64</v>
      </c>
      <c r="T19" s="41" t="s">
        <v>64</v>
      </c>
      <c r="U19" s="39" t="s">
        <v>64</v>
      </c>
      <c r="V19" s="41">
        <f t="shared" si="5"/>
        <v>13.8</v>
      </c>
      <c r="W19" s="110">
        <f>AE19</f>
        <v>496.8</v>
      </c>
      <c r="X19" s="43" t="s">
        <v>70</v>
      </c>
      <c r="Y19" s="44" t="s">
        <v>64</v>
      </c>
      <c r="Z19" s="44" t="s">
        <v>64</v>
      </c>
      <c r="AA19" s="44"/>
      <c r="AB19" s="39"/>
      <c r="AC19" s="39"/>
      <c r="AD19" s="45"/>
      <c r="AE19" s="46">
        <f t="shared" si="4"/>
        <v>496.8</v>
      </c>
      <c r="AF19" s="39"/>
      <c r="AG19" s="39"/>
      <c r="AH19" s="39"/>
      <c r="AI19" s="39"/>
      <c r="AJ19" s="39"/>
      <c r="AK19" s="39"/>
      <c r="AL19" s="39"/>
      <c r="AM19" s="39">
        <v>36</v>
      </c>
      <c r="AN19" s="39"/>
      <c r="AO19" s="39"/>
      <c r="AP19" s="39"/>
      <c r="AQ19" s="39"/>
      <c r="AR19" s="39"/>
      <c r="AS19" s="39"/>
      <c r="AT19" s="39"/>
      <c r="AU19" s="39"/>
      <c r="AV19" s="39"/>
      <c r="AW19" s="39"/>
      <c r="AX19" s="39"/>
      <c r="AY19" s="39"/>
      <c r="AZ19" s="39"/>
      <c r="BA19" s="39"/>
      <c r="BB19" s="39"/>
      <c r="BC19" s="39"/>
      <c r="BD19" s="39"/>
      <c r="BE19" s="39"/>
      <c r="BF19" s="36"/>
      <c r="BH19" s="36"/>
    </row>
    <row r="20" spans="1:60" ht="60" x14ac:dyDescent="0.2">
      <c r="A20" s="47">
        <v>36</v>
      </c>
      <c r="B20" s="48" t="s">
        <v>58</v>
      </c>
      <c r="C20" s="48" t="s">
        <v>59</v>
      </c>
      <c r="D20" s="47">
        <v>3021000000520</v>
      </c>
      <c r="E20" s="47">
        <v>17</v>
      </c>
      <c r="F20" s="48" t="s">
        <v>129</v>
      </c>
      <c r="G20" s="58">
        <f t="shared" si="0"/>
        <v>11</v>
      </c>
      <c r="H20" s="59">
        <v>11</v>
      </c>
      <c r="I20" s="48" t="s">
        <v>130</v>
      </c>
      <c r="J20" s="48"/>
      <c r="K20" s="48" t="s">
        <v>62</v>
      </c>
      <c r="L20" s="50">
        <v>18.059999999999999</v>
      </c>
      <c r="M20" s="48" t="s">
        <v>63</v>
      </c>
      <c r="N20" s="51">
        <v>13.29</v>
      </c>
      <c r="O20" s="48" t="s">
        <v>63</v>
      </c>
      <c r="P20" s="50">
        <v>15.69</v>
      </c>
      <c r="Q20" s="48" t="s">
        <v>63</v>
      </c>
      <c r="R20" s="50" t="s">
        <v>64</v>
      </c>
      <c r="S20" s="48" t="s">
        <v>64</v>
      </c>
      <c r="T20" s="50" t="s">
        <v>64</v>
      </c>
      <c r="U20" s="48" t="s">
        <v>64</v>
      </c>
      <c r="V20" s="50">
        <f t="shared" si="5"/>
        <v>15.68</v>
      </c>
      <c r="W20" s="77"/>
      <c r="X20" s="52">
        <v>9.99</v>
      </c>
      <c r="Y20" s="53" t="s">
        <v>131</v>
      </c>
      <c r="Z20" s="54" t="s">
        <v>132</v>
      </c>
      <c r="AA20" s="54" t="s">
        <v>133</v>
      </c>
      <c r="AB20" s="66"/>
      <c r="AC20" s="57"/>
      <c r="AD20" s="55">
        <f t="shared" si="3"/>
        <v>109.89</v>
      </c>
      <c r="AE20" s="60">
        <f t="shared" si="4"/>
        <v>172.48</v>
      </c>
      <c r="AF20" s="57"/>
      <c r="AG20" s="57"/>
      <c r="AH20" s="57"/>
      <c r="AI20" s="57"/>
      <c r="AJ20" s="57">
        <v>5</v>
      </c>
      <c r="AK20" s="57">
        <v>6</v>
      </c>
      <c r="AL20" s="57"/>
      <c r="AM20" s="57"/>
      <c r="AN20" s="57"/>
      <c r="AO20" s="57"/>
      <c r="AP20" s="57"/>
      <c r="AQ20" s="57"/>
      <c r="AR20" s="57"/>
      <c r="AS20" s="57"/>
      <c r="AT20" s="57"/>
      <c r="AU20" s="57"/>
      <c r="AV20" s="57"/>
      <c r="AW20" s="57"/>
      <c r="AX20" s="57"/>
      <c r="AY20" s="57"/>
      <c r="AZ20" s="57"/>
      <c r="BA20" s="57"/>
      <c r="BB20" s="57"/>
      <c r="BC20" s="57"/>
      <c r="BD20" s="57"/>
      <c r="BE20" s="57"/>
      <c r="BF20" s="36"/>
      <c r="BH20" s="36"/>
    </row>
    <row r="21" spans="1:60" ht="60" x14ac:dyDescent="0.2">
      <c r="A21" s="47">
        <v>36</v>
      </c>
      <c r="B21" s="48" t="s">
        <v>58</v>
      </c>
      <c r="C21" s="48" t="s">
        <v>59</v>
      </c>
      <c r="D21" s="47">
        <v>3022000000303</v>
      </c>
      <c r="E21" s="47">
        <v>18</v>
      </c>
      <c r="F21" s="57" t="s">
        <v>134</v>
      </c>
      <c r="G21" s="49">
        <f t="shared" si="0"/>
        <v>10</v>
      </c>
      <c r="H21" s="48">
        <v>10</v>
      </c>
      <c r="I21" s="48" t="s">
        <v>135</v>
      </c>
      <c r="J21" s="48" t="s">
        <v>136</v>
      </c>
      <c r="K21" s="48" t="s">
        <v>62</v>
      </c>
      <c r="L21" s="50">
        <v>7.26</v>
      </c>
      <c r="M21" s="48" t="s">
        <v>106</v>
      </c>
      <c r="N21" s="51">
        <v>9.5</v>
      </c>
      <c r="O21" s="48" t="s">
        <v>106</v>
      </c>
      <c r="P21" s="50">
        <v>9.9</v>
      </c>
      <c r="Q21" s="48" t="s">
        <v>106</v>
      </c>
      <c r="R21" s="50" t="s">
        <v>64</v>
      </c>
      <c r="S21" s="48" t="s">
        <v>64</v>
      </c>
      <c r="T21" s="50" t="s">
        <v>64</v>
      </c>
      <c r="U21" s="48" t="s">
        <v>64</v>
      </c>
      <c r="V21" s="50">
        <f t="shared" si="5"/>
        <v>8.89</v>
      </c>
      <c r="W21" s="107"/>
      <c r="X21" s="61">
        <v>8.7899999999999991</v>
      </c>
      <c r="Y21" s="54" t="s">
        <v>131</v>
      </c>
      <c r="Z21" s="54" t="s">
        <v>132</v>
      </c>
      <c r="AA21" s="54" t="s">
        <v>133</v>
      </c>
      <c r="AB21" s="66"/>
      <c r="AC21" s="48"/>
      <c r="AD21" s="55">
        <f t="shared" si="3"/>
        <v>87.899999999999991</v>
      </c>
      <c r="AE21" s="60">
        <f t="shared" si="4"/>
        <v>88.9</v>
      </c>
      <c r="AF21" s="49"/>
      <c r="AG21" s="49"/>
      <c r="AH21" s="49"/>
      <c r="AI21" s="49"/>
      <c r="AJ21" s="49"/>
      <c r="AK21" s="49"/>
      <c r="AL21" s="49"/>
      <c r="AM21" s="49"/>
      <c r="AN21" s="49"/>
      <c r="AO21" s="49"/>
      <c r="AP21" s="49"/>
      <c r="AQ21" s="49"/>
      <c r="AR21" s="49"/>
      <c r="AS21" s="49"/>
      <c r="AT21" s="49"/>
      <c r="AU21" s="49"/>
      <c r="AV21" s="49"/>
      <c r="AW21" s="49">
        <v>10</v>
      </c>
      <c r="AX21" s="49"/>
      <c r="AY21" s="49"/>
      <c r="AZ21" s="49"/>
      <c r="BA21" s="49"/>
      <c r="BB21" s="49"/>
      <c r="BC21" s="49"/>
      <c r="BD21" s="57"/>
      <c r="BE21" s="57"/>
      <c r="BF21" s="36"/>
      <c r="BH21" s="36"/>
    </row>
    <row r="22" spans="1:60" ht="60" x14ac:dyDescent="0.2">
      <c r="A22" s="47">
        <v>36</v>
      </c>
      <c r="B22" s="48" t="s">
        <v>58</v>
      </c>
      <c r="C22" s="48" t="s">
        <v>59</v>
      </c>
      <c r="D22" s="47">
        <v>3021000000378</v>
      </c>
      <c r="E22" s="47">
        <v>19</v>
      </c>
      <c r="F22" s="48" t="s">
        <v>137</v>
      </c>
      <c r="G22" s="49">
        <f t="shared" si="0"/>
        <v>107</v>
      </c>
      <c r="H22" s="48">
        <v>107</v>
      </c>
      <c r="I22" s="48" t="s">
        <v>138</v>
      </c>
      <c r="J22" s="48"/>
      <c r="K22" s="48" t="s">
        <v>62</v>
      </c>
      <c r="L22" s="50">
        <v>139.9</v>
      </c>
      <c r="M22" s="48" t="s">
        <v>76</v>
      </c>
      <c r="N22" s="51">
        <v>99.9</v>
      </c>
      <c r="O22" s="48" t="s">
        <v>76</v>
      </c>
      <c r="P22" s="50">
        <v>135.9</v>
      </c>
      <c r="Q22" s="48" t="s">
        <v>76</v>
      </c>
      <c r="R22" s="50" t="s">
        <v>64</v>
      </c>
      <c r="S22" s="48" t="s">
        <v>64</v>
      </c>
      <c r="T22" s="50" t="s">
        <v>64</v>
      </c>
      <c r="U22" s="48" t="s">
        <v>64</v>
      </c>
      <c r="V22" s="50">
        <f t="shared" si="5"/>
        <v>125.23</v>
      </c>
      <c r="W22" s="107"/>
      <c r="X22" s="52">
        <v>94.99</v>
      </c>
      <c r="Y22" s="54" t="s">
        <v>123</v>
      </c>
      <c r="Z22" s="54" t="s">
        <v>124</v>
      </c>
      <c r="AA22" s="54" t="s">
        <v>125</v>
      </c>
      <c r="AB22" s="66"/>
      <c r="AC22" s="48"/>
      <c r="AD22" s="55">
        <f t="shared" si="3"/>
        <v>10163.93</v>
      </c>
      <c r="AE22" s="60">
        <f t="shared" si="4"/>
        <v>13399.61</v>
      </c>
      <c r="AF22" s="49"/>
      <c r="AG22" s="49">
        <v>5</v>
      </c>
      <c r="AH22" s="49"/>
      <c r="AI22" s="49"/>
      <c r="AJ22" s="49">
        <v>2</v>
      </c>
      <c r="AK22" s="49">
        <v>10</v>
      </c>
      <c r="AL22" s="49"/>
      <c r="AM22" s="49"/>
      <c r="AN22" s="49">
        <v>10</v>
      </c>
      <c r="AO22" s="49">
        <v>2</v>
      </c>
      <c r="AP22" s="49">
        <v>5</v>
      </c>
      <c r="AQ22" s="49">
        <v>2</v>
      </c>
      <c r="AR22" s="49"/>
      <c r="AS22" s="49">
        <v>3</v>
      </c>
      <c r="AT22" s="49">
        <v>3</v>
      </c>
      <c r="AU22" s="49">
        <v>5</v>
      </c>
      <c r="AV22" s="49">
        <v>30</v>
      </c>
      <c r="AW22" s="49"/>
      <c r="AX22" s="49"/>
      <c r="AY22" s="49"/>
      <c r="AZ22" s="49">
        <v>2</v>
      </c>
      <c r="BA22" s="49"/>
      <c r="BB22" s="49">
        <v>10</v>
      </c>
      <c r="BC22" s="49"/>
      <c r="BD22" s="57">
        <v>3</v>
      </c>
      <c r="BE22" s="57">
        <v>15</v>
      </c>
      <c r="BF22" s="36"/>
      <c r="BH22" s="36"/>
    </row>
    <row r="23" spans="1:60" ht="60" x14ac:dyDescent="0.2">
      <c r="A23" s="47">
        <v>36</v>
      </c>
      <c r="B23" s="48" t="s">
        <v>58</v>
      </c>
      <c r="C23" s="48" t="s">
        <v>59</v>
      </c>
      <c r="D23" s="47">
        <v>3021000704171</v>
      </c>
      <c r="E23" s="47">
        <v>20</v>
      </c>
      <c r="F23" s="48" t="s">
        <v>139</v>
      </c>
      <c r="G23" s="49">
        <f t="shared" si="0"/>
        <v>50</v>
      </c>
      <c r="H23" s="48">
        <v>50</v>
      </c>
      <c r="I23" s="48" t="s">
        <v>140</v>
      </c>
      <c r="J23" s="48" t="s">
        <v>96</v>
      </c>
      <c r="K23" s="48" t="s">
        <v>62</v>
      </c>
      <c r="L23" s="50">
        <v>16.91</v>
      </c>
      <c r="M23" s="48" t="s">
        <v>119</v>
      </c>
      <c r="N23" s="51">
        <v>16.5</v>
      </c>
      <c r="O23" s="48" t="s">
        <v>119</v>
      </c>
      <c r="P23" s="50">
        <v>13.13</v>
      </c>
      <c r="Q23" s="48" t="s">
        <v>119</v>
      </c>
      <c r="R23" s="50" t="s">
        <v>64</v>
      </c>
      <c r="S23" s="48" t="s">
        <v>64</v>
      </c>
      <c r="T23" s="50" t="s">
        <v>64</v>
      </c>
      <c r="U23" s="48" t="s">
        <v>64</v>
      </c>
      <c r="V23" s="50">
        <f t="shared" si="5"/>
        <v>15.51</v>
      </c>
      <c r="W23" s="107"/>
      <c r="X23" s="52">
        <v>12.09</v>
      </c>
      <c r="Y23" s="54" t="s">
        <v>141</v>
      </c>
      <c r="Z23" s="54" t="s">
        <v>142</v>
      </c>
      <c r="AA23" s="54" t="s">
        <v>143</v>
      </c>
      <c r="AB23" s="66"/>
      <c r="AC23" s="48"/>
      <c r="AD23" s="55">
        <f t="shared" si="3"/>
        <v>604.5</v>
      </c>
      <c r="AE23" s="60">
        <f t="shared" si="4"/>
        <v>775.5</v>
      </c>
      <c r="AF23" s="49"/>
      <c r="AG23" s="49"/>
      <c r="AH23" s="49"/>
      <c r="AI23" s="49"/>
      <c r="AJ23" s="49"/>
      <c r="AK23" s="49"/>
      <c r="AL23" s="49"/>
      <c r="AM23" s="49"/>
      <c r="AN23" s="49"/>
      <c r="AO23" s="49"/>
      <c r="AP23" s="49"/>
      <c r="AQ23" s="49"/>
      <c r="AR23" s="49"/>
      <c r="AS23" s="49"/>
      <c r="AT23" s="49"/>
      <c r="AU23" s="49"/>
      <c r="AV23" s="49"/>
      <c r="AW23" s="49"/>
      <c r="AX23" s="49"/>
      <c r="AY23" s="49"/>
      <c r="AZ23" s="49"/>
      <c r="BA23" s="49">
        <v>50</v>
      </c>
      <c r="BB23" s="49"/>
      <c r="BC23" s="49"/>
      <c r="BD23" s="57"/>
      <c r="BE23" s="57"/>
      <c r="BF23" s="36"/>
      <c r="BH23" s="36"/>
    </row>
    <row r="24" spans="1:60" ht="60" x14ac:dyDescent="0.2">
      <c r="A24" s="47">
        <v>36</v>
      </c>
      <c r="B24" s="48" t="s">
        <v>58</v>
      </c>
      <c r="C24" s="48" t="s">
        <v>59</v>
      </c>
      <c r="D24" s="47">
        <v>3021000000649</v>
      </c>
      <c r="E24" s="47">
        <v>21</v>
      </c>
      <c r="F24" s="48" t="s">
        <v>144</v>
      </c>
      <c r="G24" s="49">
        <f t="shared" si="0"/>
        <v>14</v>
      </c>
      <c r="H24" s="48">
        <v>14</v>
      </c>
      <c r="I24" s="48" t="s">
        <v>145</v>
      </c>
      <c r="J24" s="48" t="s">
        <v>92</v>
      </c>
      <c r="K24" s="48" t="s">
        <v>62</v>
      </c>
      <c r="L24" s="50">
        <v>16.91</v>
      </c>
      <c r="M24" s="48" t="s">
        <v>146</v>
      </c>
      <c r="N24" s="51">
        <v>22.02</v>
      </c>
      <c r="O24" s="48" t="s">
        <v>146</v>
      </c>
      <c r="P24" s="50">
        <v>17.100000000000001</v>
      </c>
      <c r="Q24" s="48" t="s">
        <v>146</v>
      </c>
      <c r="R24" s="50" t="s">
        <v>64</v>
      </c>
      <c r="S24" s="48" t="s">
        <v>64</v>
      </c>
      <c r="T24" s="50" t="s">
        <v>64</v>
      </c>
      <c r="U24" s="48" t="s">
        <v>64</v>
      </c>
      <c r="V24" s="50">
        <f t="shared" si="5"/>
        <v>18.68</v>
      </c>
      <c r="W24" s="107"/>
      <c r="X24" s="52">
        <v>13.99</v>
      </c>
      <c r="Y24" s="54" t="s">
        <v>141</v>
      </c>
      <c r="Z24" s="54" t="s">
        <v>142</v>
      </c>
      <c r="AA24" s="54" t="s">
        <v>143</v>
      </c>
      <c r="AB24" s="66"/>
      <c r="AC24" s="48"/>
      <c r="AD24" s="55">
        <f t="shared" si="3"/>
        <v>195.86</v>
      </c>
      <c r="AE24" s="60">
        <f t="shared" si="4"/>
        <v>261.52</v>
      </c>
      <c r="AF24" s="49"/>
      <c r="AG24" s="49"/>
      <c r="AH24" s="49"/>
      <c r="AI24" s="49"/>
      <c r="AJ24" s="49"/>
      <c r="AK24" s="49"/>
      <c r="AL24" s="49"/>
      <c r="AM24" s="49"/>
      <c r="AN24" s="49"/>
      <c r="AO24" s="49"/>
      <c r="AP24" s="49"/>
      <c r="AQ24" s="49"/>
      <c r="AR24" s="49"/>
      <c r="AS24" s="49"/>
      <c r="AT24" s="49"/>
      <c r="AU24" s="49"/>
      <c r="AV24" s="49">
        <v>12</v>
      </c>
      <c r="AW24" s="49"/>
      <c r="AX24" s="49"/>
      <c r="AY24" s="49"/>
      <c r="AZ24" s="49"/>
      <c r="BA24" s="49"/>
      <c r="BB24" s="49"/>
      <c r="BC24" s="49"/>
      <c r="BD24" s="57">
        <v>2</v>
      </c>
      <c r="BE24" s="57"/>
      <c r="BF24" s="36"/>
      <c r="BH24" s="36"/>
    </row>
    <row r="25" spans="1:60" ht="60" x14ac:dyDescent="0.2">
      <c r="A25" s="47">
        <v>36</v>
      </c>
      <c r="B25" s="48" t="s">
        <v>58</v>
      </c>
      <c r="C25" s="48" t="s">
        <v>59</v>
      </c>
      <c r="D25" s="47">
        <v>3021000704197</v>
      </c>
      <c r="E25" s="47">
        <v>22</v>
      </c>
      <c r="F25" s="48" t="s">
        <v>147</v>
      </c>
      <c r="G25" s="49">
        <f t="shared" si="0"/>
        <v>14</v>
      </c>
      <c r="H25" s="48">
        <v>14</v>
      </c>
      <c r="I25" s="48" t="s">
        <v>148</v>
      </c>
      <c r="J25" s="48" t="s">
        <v>149</v>
      </c>
      <c r="K25" s="48" t="s">
        <v>62</v>
      </c>
      <c r="L25" s="50">
        <v>75.900000000000006</v>
      </c>
      <c r="M25" s="48" t="s">
        <v>150</v>
      </c>
      <c r="N25" s="51">
        <v>79.37</v>
      </c>
      <c r="O25" s="48" t="s">
        <v>150</v>
      </c>
      <c r="P25" s="50">
        <v>76.900000000000006</v>
      </c>
      <c r="Q25" s="48" t="s">
        <v>150</v>
      </c>
      <c r="R25" s="50" t="s">
        <v>64</v>
      </c>
      <c r="S25" s="48" t="s">
        <v>64</v>
      </c>
      <c r="T25" s="50" t="s">
        <v>64</v>
      </c>
      <c r="U25" s="48" t="s">
        <v>64</v>
      </c>
      <c r="V25" s="50">
        <f t="shared" si="5"/>
        <v>77.39</v>
      </c>
      <c r="W25" s="107"/>
      <c r="X25" s="52">
        <v>45.99</v>
      </c>
      <c r="Y25" s="54" t="s">
        <v>141</v>
      </c>
      <c r="Z25" s="54" t="s">
        <v>142</v>
      </c>
      <c r="AA25" s="54" t="s">
        <v>143</v>
      </c>
      <c r="AB25" s="66"/>
      <c r="AC25" s="48"/>
      <c r="AD25" s="55">
        <f t="shared" si="3"/>
        <v>643.86</v>
      </c>
      <c r="AE25" s="60">
        <f t="shared" si="4"/>
        <v>1083.46</v>
      </c>
      <c r="AF25" s="49"/>
      <c r="AG25" s="49"/>
      <c r="AH25" s="49"/>
      <c r="AI25" s="49"/>
      <c r="AJ25" s="49"/>
      <c r="AK25" s="49"/>
      <c r="AL25" s="49"/>
      <c r="AM25" s="49">
        <v>6</v>
      </c>
      <c r="AN25" s="49"/>
      <c r="AO25" s="49"/>
      <c r="AP25" s="49"/>
      <c r="AQ25" s="49"/>
      <c r="AR25" s="49">
        <v>3</v>
      </c>
      <c r="AS25" s="49"/>
      <c r="AT25" s="49"/>
      <c r="AU25" s="49"/>
      <c r="AV25" s="49">
        <v>5</v>
      </c>
      <c r="AW25" s="49"/>
      <c r="AX25" s="49"/>
      <c r="AY25" s="49"/>
      <c r="AZ25" s="49"/>
      <c r="BA25" s="49"/>
      <c r="BB25" s="49"/>
      <c r="BC25" s="49"/>
      <c r="BD25" s="57"/>
      <c r="BE25" s="57"/>
      <c r="BF25" s="36"/>
      <c r="BH25" s="36"/>
    </row>
    <row r="26" spans="1:60" ht="60" x14ac:dyDescent="0.2">
      <c r="A26" s="47">
        <v>36</v>
      </c>
      <c r="B26" s="48" t="s">
        <v>58</v>
      </c>
      <c r="C26" s="48" t="s">
        <v>59</v>
      </c>
      <c r="D26" s="47">
        <v>3021000000429</v>
      </c>
      <c r="E26" s="47">
        <v>23</v>
      </c>
      <c r="F26" s="48" t="s">
        <v>151</v>
      </c>
      <c r="G26" s="49">
        <f t="shared" si="0"/>
        <v>6</v>
      </c>
      <c r="H26" s="48">
        <v>6</v>
      </c>
      <c r="I26" s="48" t="s">
        <v>152</v>
      </c>
      <c r="J26" s="48"/>
      <c r="K26" s="48" t="s">
        <v>62</v>
      </c>
      <c r="L26" s="50">
        <v>51.06</v>
      </c>
      <c r="M26" s="48" t="s">
        <v>114</v>
      </c>
      <c r="N26" s="51">
        <v>45</v>
      </c>
      <c r="O26" s="48" t="s">
        <v>114</v>
      </c>
      <c r="P26" s="50">
        <v>42</v>
      </c>
      <c r="Q26" s="48" t="s">
        <v>114</v>
      </c>
      <c r="R26" s="50" t="s">
        <v>64</v>
      </c>
      <c r="S26" s="48" t="s">
        <v>64</v>
      </c>
      <c r="T26" s="50" t="s">
        <v>64</v>
      </c>
      <c r="U26" s="48" t="s">
        <v>64</v>
      </c>
      <c r="V26" s="50">
        <f t="shared" si="5"/>
        <v>46.02</v>
      </c>
      <c r="W26" s="107"/>
      <c r="X26" s="52">
        <v>43</v>
      </c>
      <c r="Y26" s="54" t="s">
        <v>87</v>
      </c>
      <c r="Z26" s="54" t="s">
        <v>88</v>
      </c>
      <c r="AA26" s="54" t="s">
        <v>89</v>
      </c>
      <c r="AB26" s="66"/>
      <c r="AC26" s="48"/>
      <c r="AD26" s="55">
        <f t="shared" si="3"/>
        <v>258</v>
      </c>
      <c r="AE26" s="60">
        <f t="shared" si="4"/>
        <v>276.12</v>
      </c>
      <c r="AF26" s="49"/>
      <c r="AG26" s="49"/>
      <c r="AH26" s="49"/>
      <c r="AI26" s="49"/>
      <c r="AJ26" s="49"/>
      <c r="AK26" s="49">
        <v>4</v>
      </c>
      <c r="AL26" s="49"/>
      <c r="AM26" s="49">
        <v>2</v>
      </c>
      <c r="AN26" s="49"/>
      <c r="AO26" s="49"/>
      <c r="AP26" s="49"/>
      <c r="AQ26" s="49"/>
      <c r="AR26" s="49"/>
      <c r="AS26" s="49"/>
      <c r="AT26" s="49"/>
      <c r="AU26" s="49"/>
      <c r="AV26" s="49"/>
      <c r="AW26" s="49"/>
      <c r="AX26" s="49"/>
      <c r="AY26" s="49"/>
      <c r="AZ26" s="49"/>
      <c r="BA26" s="49"/>
      <c r="BB26" s="49"/>
      <c r="BC26" s="49"/>
      <c r="BD26" s="57"/>
      <c r="BE26" s="57"/>
      <c r="BF26" s="36"/>
      <c r="BH26" s="36"/>
    </row>
    <row r="27" spans="1:60" ht="60" x14ac:dyDescent="0.2">
      <c r="A27" s="47">
        <v>36</v>
      </c>
      <c r="B27" s="48" t="s">
        <v>58</v>
      </c>
      <c r="C27" s="48" t="s">
        <v>59</v>
      </c>
      <c r="D27" s="47">
        <v>3021000704192</v>
      </c>
      <c r="E27" s="47">
        <v>24</v>
      </c>
      <c r="F27" s="48" t="s">
        <v>153</v>
      </c>
      <c r="G27" s="49">
        <f t="shared" si="0"/>
        <v>6</v>
      </c>
      <c r="H27" s="48">
        <v>6</v>
      </c>
      <c r="I27" s="48" t="s">
        <v>154</v>
      </c>
      <c r="J27" s="48" t="s">
        <v>146</v>
      </c>
      <c r="K27" s="48" t="s">
        <v>62</v>
      </c>
      <c r="L27" s="50">
        <v>56.7</v>
      </c>
      <c r="M27" s="48" t="s">
        <v>146</v>
      </c>
      <c r="N27" s="51">
        <v>56.7</v>
      </c>
      <c r="O27" s="48" t="s">
        <v>146</v>
      </c>
      <c r="P27" s="50">
        <v>45</v>
      </c>
      <c r="Q27" s="48" t="s">
        <v>146</v>
      </c>
      <c r="R27" s="50" t="s">
        <v>64</v>
      </c>
      <c r="S27" s="48" t="s">
        <v>64</v>
      </c>
      <c r="T27" s="50" t="s">
        <v>64</v>
      </c>
      <c r="U27" s="48" t="s">
        <v>64</v>
      </c>
      <c r="V27" s="50">
        <f t="shared" si="5"/>
        <v>52.8</v>
      </c>
      <c r="W27" s="107"/>
      <c r="X27" s="52">
        <v>34.89</v>
      </c>
      <c r="Y27" s="54" t="s">
        <v>77</v>
      </c>
      <c r="Z27" s="54" t="s">
        <v>78</v>
      </c>
      <c r="AA27" s="54" t="s">
        <v>79</v>
      </c>
      <c r="AB27" s="66"/>
      <c r="AC27" s="48"/>
      <c r="AD27" s="55">
        <f t="shared" si="3"/>
        <v>209.34</v>
      </c>
      <c r="AE27" s="60">
        <f t="shared" si="4"/>
        <v>316.79999999999995</v>
      </c>
      <c r="AF27" s="49"/>
      <c r="AG27" s="49"/>
      <c r="AH27" s="49"/>
      <c r="AI27" s="49"/>
      <c r="AJ27" s="49"/>
      <c r="AK27" s="49"/>
      <c r="AL27" s="49"/>
      <c r="AM27" s="49"/>
      <c r="AN27" s="49"/>
      <c r="AO27" s="49"/>
      <c r="AP27" s="49"/>
      <c r="AQ27" s="49"/>
      <c r="AR27" s="49"/>
      <c r="AS27" s="49"/>
      <c r="AT27" s="49"/>
      <c r="AU27" s="49">
        <v>5</v>
      </c>
      <c r="AV27" s="49"/>
      <c r="AW27" s="49"/>
      <c r="AX27" s="49"/>
      <c r="AY27" s="49">
        <v>1</v>
      </c>
      <c r="AZ27" s="49"/>
      <c r="BA27" s="49"/>
      <c r="BB27" s="49"/>
      <c r="BC27" s="49"/>
      <c r="BD27" s="57"/>
      <c r="BE27" s="57"/>
      <c r="BF27" s="36"/>
      <c r="BH27" s="36"/>
    </row>
    <row r="28" spans="1:60" ht="60" x14ac:dyDescent="0.2">
      <c r="A28" s="47">
        <v>36</v>
      </c>
      <c r="B28" s="48" t="s">
        <v>58</v>
      </c>
      <c r="C28" s="48" t="s">
        <v>59</v>
      </c>
      <c r="D28" s="47">
        <v>3021000000568</v>
      </c>
      <c r="E28" s="47">
        <v>25</v>
      </c>
      <c r="F28" s="48" t="s">
        <v>155</v>
      </c>
      <c r="G28" s="49">
        <f t="shared" si="0"/>
        <v>18</v>
      </c>
      <c r="H28" s="48">
        <v>18</v>
      </c>
      <c r="I28" s="48" t="s">
        <v>156</v>
      </c>
      <c r="J28" s="48"/>
      <c r="K28" s="48" t="s">
        <v>62</v>
      </c>
      <c r="L28" s="50">
        <v>67</v>
      </c>
      <c r="M28" s="48" t="s">
        <v>157</v>
      </c>
      <c r="N28" s="51">
        <v>97.86</v>
      </c>
      <c r="O28" s="48" t="s">
        <v>157</v>
      </c>
      <c r="P28" s="50">
        <v>66.3</v>
      </c>
      <c r="Q28" s="48" t="s">
        <v>157</v>
      </c>
      <c r="R28" s="50" t="s">
        <v>64</v>
      </c>
      <c r="S28" s="48" t="s">
        <v>64</v>
      </c>
      <c r="T28" s="50" t="s">
        <v>64</v>
      </c>
      <c r="U28" s="48" t="s">
        <v>64</v>
      </c>
      <c r="V28" s="50">
        <f t="shared" si="5"/>
        <v>77.05</v>
      </c>
      <c r="W28" s="107"/>
      <c r="X28" s="52">
        <v>63</v>
      </c>
      <c r="Y28" s="54" t="s">
        <v>87</v>
      </c>
      <c r="Z28" s="54" t="s">
        <v>88</v>
      </c>
      <c r="AA28" s="54" t="s">
        <v>89</v>
      </c>
      <c r="AB28" s="66"/>
      <c r="AC28" s="48"/>
      <c r="AD28" s="55">
        <f t="shared" si="3"/>
        <v>1134</v>
      </c>
      <c r="AE28" s="60">
        <f t="shared" si="4"/>
        <v>1386.8999999999999</v>
      </c>
      <c r="AF28" s="49"/>
      <c r="AG28" s="49"/>
      <c r="AH28" s="49"/>
      <c r="AI28" s="49"/>
      <c r="AJ28" s="49"/>
      <c r="AK28" s="49">
        <v>5</v>
      </c>
      <c r="AL28" s="49"/>
      <c r="AM28" s="49"/>
      <c r="AN28" s="49"/>
      <c r="AO28" s="49"/>
      <c r="AP28" s="49"/>
      <c r="AQ28" s="49"/>
      <c r="AR28" s="49"/>
      <c r="AS28" s="49">
        <v>3</v>
      </c>
      <c r="AT28" s="49"/>
      <c r="AU28" s="49"/>
      <c r="AV28" s="49">
        <v>3</v>
      </c>
      <c r="AW28" s="49"/>
      <c r="AX28" s="49"/>
      <c r="AY28" s="49"/>
      <c r="AZ28" s="49"/>
      <c r="BA28" s="49"/>
      <c r="BB28" s="49"/>
      <c r="BC28" s="49"/>
      <c r="BD28" s="57"/>
      <c r="BE28" s="57">
        <v>7</v>
      </c>
      <c r="BF28" s="36"/>
      <c r="BH28" s="36"/>
    </row>
    <row r="29" spans="1:60" ht="60" x14ac:dyDescent="0.2">
      <c r="A29" s="47">
        <v>36</v>
      </c>
      <c r="B29" s="48" t="s">
        <v>58</v>
      </c>
      <c r="C29" s="48" t="s">
        <v>59</v>
      </c>
      <c r="D29" s="47">
        <v>3021000704189</v>
      </c>
      <c r="E29" s="47">
        <v>26</v>
      </c>
      <c r="F29" s="48" t="s">
        <v>158</v>
      </c>
      <c r="G29" s="49">
        <f t="shared" si="0"/>
        <v>13</v>
      </c>
      <c r="H29" s="48">
        <v>13</v>
      </c>
      <c r="I29" s="48" t="s">
        <v>159</v>
      </c>
      <c r="J29" s="48" t="s">
        <v>160</v>
      </c>
      <c r="K29" s="48" t="s">
        <v>62</v>
      </c>
      <c r="L29" s="50">
        <v>189.99</v>
      </c>
      <c r="M29" s="48" t="s">
        <v>114</v>
      </c>
      <c r="N29" s="51">
        <v>168.91</v>
      </c>
      <c r="O29" s="48" t="s">
        <v>114</v>
      </c>
      <c r="P29" s="50">
        <v>153.91</v>
      </c>
      <c r="Q29" s="48" t="s">
        <v>114</v>
      </c>
      <c r="R29" s="50" t="s">
        <v>64</v>
      </c>
      <c r="S29" s="48" t="s">
        <v>64</v>
      </c>
      <c r="T29" s="50" t="s">
        <v>64</v>
      </c>
      <c r="U29" s="48" t="s">
        <v>64</v>
      </c>
      <c r="V29" s="50">
        <f t="shared" si="5"/>
        <v>170.94</v>
      </c>
      <c r="W29" s="107"/>
      <c r="X29" s="52">
        <v>93.49</v>
      </c>
      <c r="Y29" s="54" t="s">
        <v>77</v>
      </c>
      <c r="Z29" s="54" t="s">
        <v>78</v>
      </c>
      <c r="AA29" s="54" t="s">
        <v>79</v>
      </c>
      <c r="AB29" s="66"/>
      <c r="AC29" s="48"/>
      <c r="AD29" s="55">
        <f t="shared" si="3"/>
        <v>1215.3699999999999</v>
      </c>
      <c r="AE29" s="60">
        <f t="shared" si="4"/>
        <v>2222.2199999999998</v>
      </c>
      <c r="AF29" s="49"/>
      <c r="AG29" s="49"/>
      <c r="AH29" s="49"/>
      <c r="AI29" s="49"/>
      <c r="AJ29" s="49"/>
      <c r="AK29" s="49">
        <v>4</v>
      </c>
      <c r="AL29" s="49"/>
      <c r="AM29" s="49">
        <v>2</v>
      </c>
      <c r="AN29" s="49"/>
      <c r="AO29" s="49"/>
      <c r="AP29" s="49"/>
      <c r="AQ29" s="49"/>
      <c r="AR29" s="49"/>
      <c r="AS29" s="49"/>
      <c r="AT29" s="49"/>
      <c r="AU29" s="49">
        <v>2</v>
      </c>
      <c r="AV29" s="49">
        <v>5</v>
      </c>
      <c r="AW29" s="49"/>
      <c r="AX29" s="49"/>
      <c r="AY29" s="49"/>
      <c r="AZ29" s="49"/>
      <c r="BA29" s="49"/>
      <c r="BB29" s="49"/>
      <c r="BC29" s="57"/>
      <c r="BD29" s="57"/>
      <c r="BE29" s="57"/>
      <c r="BF29" s="36"/>
      <c r="BH29" s="36"/>
    </row>
    <row r="30" spans="1:60" s="111" customFormat="1" ht="60" x14ac:dyDescent="0.2">
      <c r="A30" s="62">
        <v>36</v>
      </c>
      <c r="B30" s="62" t="s">
        <v>58</v>
      </c>
      <c r="C30" s="62" t="s">
        <v>59</v>
      </c>
      <c r="D30" s="62">
        <v>3007000000623</v>
      </c>
      <c r="E30" s="62">
        <v>27</v>
      </c>
      <c r="F30" s="62" t="s">
        <v>161</v>
      </c>
      <c r="G30" s="62">
        <f t="shared" si="0"/>
        <v>8623</v>
      </c>
      <c r="H30" s="62">
        <v>8623</v>
      </c>
      <c r="I30" s="62" t="s">
        <v>162</v>
      </c>
      <c r="J30" s="62"/>
      <c r="K30" s="62" t="s">
        <v>163</v>
      </c>
      <c r="L30" s="62">
        <v>7.35</v>
      </c>
      <c r="M30" s="62" t="s">
        <v>76</v>
      </c>
      <c r="N30" s="62">
        <v>7.99</v>
      </c>
      <c r="O30" s="62" t="s">
        <v>76</v>
      </c>
      <c r="P30" s="62">
        <v>8.15</v>
      </c>
      <c r="Q30" s="62" t="s">
        <v>76</v>
      </c>
      <c r="R30" s="62" t="s">
        <v>64</v>
      </c>
      <c r="S30" s="62" t="s">
        <v>64</v>
      </c>
      <c r="T30" s="62" t="s">
        <v>64</v>
      </c>
      <c r="U30" s="62" t="s">
        <v>64</v>
      </c>
      <c r="V30" s="62">
        <v>9.44</v>
      </c>
      <c r="W30" s="67"/>
      <c r="X30" s="52">
        <v>4.99</v>
      </c>
      <c r="Y30" s="54" t="s">
        <v>164</v>
      </c>
      <c r="Z30" s="54" t="s">
        <v>165</v>
      </c>
      <c r="AA30" s="54" t="s">
        <v>166</v>
      </c>
      <c r="AB30" s="62"/>
      <c r="AC30" s="62"/>
      <c r="AD30" s="55">
        <f t="shared" si="3"/>
        <v>43028.770000000004</v>
      </c>
      <c r="AE30" s="67">
        <f t="shared" si="4"/>
        <v>81401.119999999995</v>
      </c>
      <c r="AF30" s="62">
        <v>400</v>
      </c>
      <c r="AG30" s="62">
        <v>70</v>
      </c>
      <c r="AH30" s="62">
        <v>36</v>
      </c>
      <c r="AI30" s="62">
        <v>250</v>
      </c>
      <c r="AJ30" s="62">
        <v>35</v>
      </c>
      <c r="AK30" s="62">
        <v>250</v>
      </c>
      <c r="AL30" s="62">
        <v>100</v>
      </c>
      <c r="AM30" s="62">
        <v>1120</v>
      </c>
      <c r="AN30" s="62">
        <v>220</v>
      </c>
      <c r="AO30" s="62">
        <v>40</v>
      </c>
      <c r="AP30" s="62">
        <v>200</v>
      </c>
      <c r="AQ30" s="62">
        <v>250</v>
      </c>
      <c r="AR30" s="62"/>
      <c r="AS30" s="62">
        <v>159</v>
      </c>
      <c r="AT30" s="62">
        <v>50</v>
      </c>
      <c r="AU30" s="62">
        <v>750</v>
      </c>
      <c r="AV30" s="62">
        <v>500</v>
      </c>
      <c r="AW30" s="62">
        <v>400</v>
      </c>
      <c r="AX30" s="62">
        <v>100</v>
      </c>
      <c r="AY30" s="62">
        <v>200</v>
      </c>
      <c r="AZ30" s="62">
        <v>80</v>
      </c>
      <c r="BA30" s="62">
        <v>200</v>
      </c>
      <c r="BB30" s="62">
        <v>363</v>
      </c>
      <c r="BC30" s="62">
        <v>150</v>
      </c>
      <c r="BD30" s="62">
        <v>300</v>
      </c>
      <c r="BE30" s="62">
        <v>2400</v>
      </c>
    </row>
    <row r="31" spans="1:60" ht="90" x14ac:dyDescent="0.2">
      <c r="A31" s="38">
        <v>36</v>
      </c>
      <c r="B31" s="39" t="s">
        <v>58</v>
      </c>
      <c r="C31" s="39" t="s">
        <v>59</v>
      </c>
      <c r="D31" s="38">
        <v>3019000712856</v>
      </c>
      <c r="E31" s="38">
        <v>28</v>
      </c>
      <c r="F31" s="39" t="s">
        <v>167</v>
      </c>
      <c r="G31" s="40">
        <f t="shared" si="0"/>
        <v>6</v>
      </c>
      <c r="H31" s="39">
        <v>6</v>
      </c>
      <c r="I31" s="39" t="s">
        <v>168</v>
      </c>
      <c r="J31" s="39" t="s">
        <v>149</v>
      </c>
      <c r="K31" s="39" t="s">
        <v>62</v>
      </c>
      <c r="L31" s="41">
        <v>365.8</v>
      </c>
      <c r="M31" s="39" t="s">
        <v>150</v>
      </c>
      <c r="N31" s="42">
        <v>384.2</v>
      </c>
      <c r="O31" s="39" t="s">
        <v>150</v>
      </c>
      <c r="P31" s="41">
        <v>329.9</v>
      </c>
      <c r="Q31" s="39" t="s">
        <v>150</v>
      </c>
      <c r="R31" s="41" t="s">
        <v>64</v>
      </c>
      <c r="S31" s="39" t="s">
        <v>64</v>
      </c>
      <c r="T31" s="41" t="s">
        <v>64</v>
      </c>
      <c r="U31" s="39" t="s">
        <v>64</v>
      </c>
      <c r="V31" s="41">
        <f t="shared" si="5"/>
        <v>359.97</v>
      </c>
      <c r="W31" s="110">
        <f>AE31</f>
        <v>2159.8200000000002</v>
      </c>
      <c r="X31" s="43" t="s">
        <v>65</v>
      </c>
      <c r="Y31" s="44" t="s">
        <v>64</v>
      </c>
      <c r="Z31" s="44" t="s">
        <v>64</v>
      </c>
      <c r="AA31" s="44" t="s">
        <v>64</v>
      </c>
      <c r="AB31" s="39"/>
      <c r="AC31" s="39"/>
      <c r="AD31" s="45"/>
      <c r="AE31" s="46">
        <f t="shared" si="4"/>
        <v>2159.8200000000002</v>
      </c>
      <c r="AF31" s="39"/>
      <c r="AG31" s="39"/>
      <c r="AH31" s="39"/>
      <c r="AI31" s="39">
        <v>2</v>
      </c>
      <c r="AJ31" s="39"/>
      <c r="AK31" s="39"/>
      <c r="AL31" s="39"/>
      <c r="AM31" s="39"/>
      <c r="AN31" s="39"/>
      <c r="AO31" s="39"/>
      <c r="AP31" s="39">
        <v>3</v>
      </c>
      <c r="AQ31" s="39"/>
      <c r="AR31" s="39">
        <v>1</v>
      </c>
      <c r="AS31" s="39"/>
      <c r="AT31" s="39"/>
      <c r="AU31" s="39"/>
      <c r="AV31" s="39"/>
      <c r="AW31" s="39"/>
      <c r="AX31" s="39"/>
      <c r="AY31" s="39"/>
      <c r="AZ31" s="39"/>
      <c r="BA31" s="39"/>
      <c r="BB31" s="39"/>
      <c r="BC31" s="39"/>
      <c r="BD31" s="39"/>
      <c r="BE31" s="39"/>
      <c r="BF31" s="36"/>
      <c r="BH31" s="36"/>
    </row>
    <row r="32" spans="1:60" ht="60" x14ac:dyDescent="0.2">
      <c r="A32" s="47">
        <v>36</v>
      </c>
      <c r="B32" s="48" t="s">
        <v>58</v>
      </c>
      <c r="C32" s="48" t="s">
        <v>59</v>
      </c>
      <c r="D32" s="47">
        <v>3021000000396</v>
      </c>
      <c r="E32" s="47">
        <v>29</v>
      </c>
      <c r="F32" s="48" t="s">
        <v>169</v>
      </c>
      <c r="G32" s="49">
        <f t="shared" si="0"/>
        <v>403</v>
      </c>
      <c r="H32" s="48">
        <v>403</v>
      </c>
      <c r="I32" s="48" t="s">
        <v>170</v>
      </c>
      <c r="J32" s="48"/>
      <c r="K32" s="48" t="s">
        <v>62</v>
      </c>
      <c r="L32" s="50">
        <v>13.36</v>
      </c>
      <c r="M32" s="48" t="s">
        <v>114</v>
      </c>
      <c r="N32" s="51">
        <v>13.11</v>
      </c>
      <c r="O32" s="48" t="s">
        <v>114</v>
      </c>
      <c r="P32" s="50">
        <v>15.4</v>
      </c>
      <c r="Q32" s="48" t="s">
        <v>114</v>
      </c>
      <c r="R32" s="50" t="s">
        <v>64</v>
      </c>
      <c r="S32" s="48" t="s">
        <v>64</v>
      </c>
      <c r="T32" s="50" t="s">
        <v>64</v>
      </c>
      <c r="U32" s="48" t="s">
        <v>64</v>
      </c>
      <c r="V32" s="50">
        <f t="shared" si="5"/>
        <v>13.96</v>
      </c>
      <c r="W32" s="107"/>
      <c r="X32" s="52">
        <v>5.85</v>
      </c>
      <c r="Y32" s="54" t="s">
        <v>171</v>
      </c>
      <c r="Z32" s="54" t="s">
        <v>172</v>
      </c>
      <c r="AA32" s="54" t="s">
        <v>173</v>
      </c>
      <c r="AB32" s="66"/>
      <c r="AC32" s="48"/>
      <c r="AD32" s="55">
        <f t="shared" si="3"/>
        <v>2357.5499999999997</v>
      </c>
      <c r="AE32" s="60">
        <f t="shared" si="4"/>
        <v>5625.88</v>
      </c>
      <c r="AF32" s="49">
        <v>50</v>
      </c>
      <c r="AG32" s="49">
        <v>80</v>
      </c>
      <c r="AH32" s="49"/>
      <c r="AI32" s="49"/>
      <c r="AJ32" s="49">
        <v>10</v>
      </c>
      <c r="AK32" s="49">
        <v>50</v>
      </c>
      <c r="AL32" s="49"/>
      <c r="AM32" s="49"/>
      <c r="AN32" s="49"/>
      <c r="AO32" s="49"/>
      <c r="AP32" s="49"/>
      <c r="AQ32" s="49">
        <v>40</v>
      </c>
      <c r="AR32" s="49"/>
      <c r="AS32" s="49"/>
      <c r="AT32" s="49">
        <v>8</v>
      </c>
      <c r="AU32" s="49">
        <f>100+5</f>
        <v>105</v>
      </c>
      <c r="AV32" s="49">
        <v>25</v>
      </c>
      <c r="AW32" s="49"/>
      <c r="AX32" s="49"/>
      <c r="AY32" s="49">
        <v>25</v>
      </c>
      <c r="AZ32" s="49">
        <v>10</v>
      </c>
      <c r="BA32" s="49"/>
      <c r="BB32" s="49"/>
      <c r="BC32" s="49"/>
      <c r="BD32" s="57"/>
      <c r="BE32" s="57"/>
      <c r="BF32" s="36"/>
      <c r="BH32" s="36"/>
    </row>
    <row r="33" spans="1:60" ht="60" x14ac:dyDescent="0.2">
      <c r="A33" s="47">
        <v>36</v>
      </c>
      <c r="B33" s="48" t="s">
        <v>58</v>
      </c>
      <c r="C33" s="48" t="s">
        <v>59</v>
      </c>
      <c r="D33" s="47">
        <v>3007000000619</v>
      </c>
      <c r="E33" s="47">
        <v>30</v>
      </c>
      <c r="F33" s="48" t="s">
        <v>174</v>
      </c>
      <c r="G33" s="58">
        <f t="shared" si="0"/>
        <v>1447</v>
      </c>
      <c r="H33" s="59">
        <v>1447</v>
      </c>
      <c r="I33" s="48" t="s">
        <v>174</v>
      </c>
      <c r="J33" s="48"/>
      <c r="K33" s="48" t="s">
        <v>62</v>
      </c>
      <c r="L33" s="50">
        <v>5.85</v>
      </c>
      <c r="M33" s="48" t="s">
        <v>76</v>
      </c>
      <c r="N33" s="51">
        <v>4.55</v>
      </c>
      <c r="O33" s="48" t="s">
        <v>76</v>
      </c>
      <c r="P33" s="50">
        <v>5.39</v>
      </c>
      <c r="Q33" s="48" t="s">
        <v>76</v>
      </c>
      <c r="R33" s="50" t="s">
        <v>64</v>
      </c>
      <c r="S33" s="48" t="s">
        <v>64</v>
      </c>
      <c r="T33" s="50" t="s">
        <v>64</v>
      </c>
      <c r="U33" s="48" t="s">
        <v>64</v>
      </c>
      <c r="V33" s="50">
        <f t="shared" si="5"/>
        <v>5.26</v>
      </c>
      <c r="W33" s="77"/>
      <c r="X33" s="52">
        <v>3.6</v>
      </c>
      <c r="Y33" s="53" t="s">
        <v>131</v>
      </c>
      <c r="Z33" s="54" t="s">
        <v>132</v>
      </c>
      <c r="AA33" s="54" t="s">
        <v>133</v>
      </c>
      <c r="AB33" s="66"/>
      <c r="AC33" s="57"/>
      <c r="AD33" s="55">
        <f t="shared" si="3"/>
        <v>5209.2</v>
      </c>
      <c r="AE33" s="60">
        <f t="shared" si="4"/>
        <v>7611.2199999999993</v>
      </c>
      <c r="AF33" s="57"/>
      <c r="AG33" s="57">
        <v>50</v>
      </c>
      <c r="AH33" s="57"/>
      <c r="AI33" s="57">
        <v>250</v>
      </c>
      <c r="AJ33" s="57"/>
      <c r="AK33" s="57">
        <v>100</v>
      </c>
      <c r="AL33" s="57"/>
      <c r="AM33" s="57">
        <v>400</v>
      </c>
      <c r="AN33" s="57">
        <v>50</v>
      </c>
      <c r="AO33" s="57">
        <v>30</v>
      </c>
      <c r="AP33" s="57">
        <v>150</v>
      </c>
      <c r="AQ33" s="57">
        <v>50</v>
      </c>
      <c r="AR33" s="57"/>
      <c r="AS33" s="57"/>
      <c r="AT33" s="57"/>
      <c r="AU33" s="57">
        <f>100+5</f>
        <v>105</v>
      </c>
      <c r="AV33" s="57"/>
      <c r="AW33" s="57"/>
      <c r="AX33" s="57">
        <v>12</v>
      </c>
      <c r="AY33" s="57"/>
      <c r="AZ33" s="57">
        <v>20</v>
      </c>
      <c r="BA33" s="57">
        <v>200</v>
      </c>
      <c r="BB33" s="57"/>
      <c r="BC33" s="57">
        <v>30</v>
      </c>
      <c r="BD33" s="57"/>
      <c r="BE33" s="57"/>
      <c r="BF33" s="36"/>
      <c r="BH33" s="36"/>
    </row>
    <row r="34" spans="1:60" ht="60" x14ac:dyDescent="0.2">
      <c r="A34" s="38">
        <v>36</v>
      </c>
      <c r="B34" s="39" t="s">
        <v>58</v>
      </c>
      <c r="C34" s="39" t="s">
        <v>59</v>
      </c>
      <c r="D34" s="38">
        <v>3021000000530</v>
      </c>
      <c r="E34" s="38">
        <v>31</v>
      </c>
      <c r="F34" s="39" t="s">
        <v>175</v>
      </c>
      <c r="G34" s="40">
        <f t="shared" si="0"/>
        <v>38</v>
      </c>
      <c r="H34" s="39">
        <v>38</v>
      </c>
      <c r="I34" s="39" t="s">
        <v>176</v>
      </c>
      <c r="J34" s="39"/>
      <c r="K34" s="39" t="s">
        <v>62</v>
      </c>
      <c r="L34" s="41">
        <v>37.950000000000003</v>
      </c>
      <c r="M34" s="39" t="s">
        <v>76</v>
      </c>
      <c r="N34" s="42">
        <v>50.68</v>
      </c>
      <c r="O34" s="39" t="s">
        <v>97</v>
      </c>
      <c r="P34" s="41">
        <v>39.9</v>
      </c>
      <c r="Q34" s="39" t="s">
        <v>97</v>
      </c>
      <c r="R34" s="41" t="s">
        <v>64</v>
      </c>
      <c r="S34" s="39" t="s">
        <v>64</v>
      </c>
      <c r="T34" s="41" t="s">
        <v>64</v>
      </c>
      <c r="U34" s="39" t="s">
        <v>64</v>
      </c>
      <c r="V34" s="41">
        <f t="shared" si="5"/>
        <v>42.84</v>
      </c>
      <c r="W34" s="110">
        <f>AE34</f>
        <v>1627.92</v>
      </c>
      <c r="X34" s="43" t="s">
        <v>65</v>
      </c>
      <c r="Y34" s="44" t="s">
        <v>64</v>
      </c>
      <c r="Z34" s="44" t="s">
        <v>64</v>
      </c>
      <c r="AA34" s="44" t="s">
        <v>64</v>
      </c>
      <c r="AB34" s="39"/>
      <c r="AC34" s="39"/>
      <c r="AD34" s="45"/>
      <c r="AE34" s="46">
        <f t="shared" si="4"/>
        <v>1627.92</v>
      </c>
      <c r="AF34" s="39"/>
      <c r="AG34" s="39">
        <v>5</v>
      </c>
      <c r="AH34" s="39"/>
      <c r="AI34" s="39"/>
      <c r="AJ34" s="39"/>
      <c r="AK34" s="39">
        <v>5</v>
      </c>
      <c r="AL34" s="39">
        <v>2</v>
      </c>
      <c r="AM34" s="39">
        <v>3</v>
      </c>
      <c r="AN34" s="39"/>
      <c r="AO34" s="39">
        <v>1</v>
      </c>
      <c r="AP34" s="39">
        <v>2</v>
      </c>
      <c r="AQ34" s="39"/>
      <c r="AR34" s="39"/>
      <c r="AS34" s="39">
        <v>2</v>
      </c>
      <c r="AT34" s="39"/>
      <c r="AU34" s="39">
        <v>7</v>
      </c>
      <c r="AV34" s="39"/>
      <c r="AW34" s="39"/>
      <c r="AX34" s="39">
        <v>1</v>
      </c>
      <c r="AY34" s="39"/>
      <c r="AZ34" s="39">
        <v>1</v>
      </c>
      <c r="BA34" s="39"/>
      <c r="BB34" s="39">
        <v>2</v>
      </c>
      <c r="BC34" s="39"/>
      <c r="BD34" s="39"/>
      <c r="BE34" s="39">
        <v>7</v>
      </c>
      <c r="BF34" s="36"/>
      <c r="BH34" s="36"/>
    </row>
    <row r="35" spans="1:60" ht="60" x14ac:dyDescent="0.2">
      <c r="A35" s="38">
        <v>36</v>
      </c>
      <c r="B35" s="39" t="s">
        <v>58</v>
      </c>
      <c r="C35" s="39" t="s">
        <v>59</v>
      </c>
      <c r="D35" s="38">
        <v>3021000704193</v>
      </c>
      <c r="E35" s="38">
        <v>32</v>
      </c>
      <c r="F35" s="39" t="s">
        <v>177</v>
      </c>
      <c r="G35" s="40">
        <f t="shared" si="0"/>
        <v>16</v>
      </c>
      <c r="H35" s="39">
        <v>16</v>
      </c>
      <c r="I35" s="39" t="s">
        <v>178</v>
      </c>
      <c r="J35" s="39" t="s">
        <v>179</v>
      </c>
      <c r="K35" s="39" t="s">
        <v>62</v>
      </c>
      <c r="L35" s="41">
        <v>119.9</v>
      </c>
      <c r="M35" s="39" t="s">
        <v>63</v>
      </c>
      <c r="N35" s="42">
        <v>89.9</v>
      </c>
      <c r="O35" s="39" t="s">
        <v>63</v>
      </c>
      <c r="P35" s="41">
        <v>80.989999999999995</v>
      </c>
      <c r="Q35" s="39" t="s">
        <v>63</v>
      </c>
      <c r="R35" s="41" t="s">
        <v>64</v>
      </c>
      <c r="S35" s="39" t="s">
        <v>64</v>
      </c>
      <c r="T35" s="41" t="s">
        <v>64</v>
      </c>
      <c r="U35" s="39" t="s">
        <v>64</v>
      </c>
      <c r="V35" s="41">
        <f t="shared" si="5"/>
        <v>96.93</v>
      </c>
      <c r="W35" s="110">
        <f>AE35</f>
        <v>1550.88</v>
      </c>
      <c r="X35" s="43" t="s">
        <v>65</v>
      </c>
      <c r="Y35" s="44" t="s">
        <v>64</v>
      </c>
      <c r="Z35" s="44" t="s">
        <v>64</v>
      </c>
      <c r="AA35" s="44" t="s">
        <v>64</v>
      </c>
      <c r="AB35" s="39"/>
      <c r="AC35" s="39"/>
      <c r="AD35" s="45"/>
      <c r="AE35" s="46">
        <f t="shared" si="4"/>
        <v>1550.88</v>
      </c>
      <c r="AF35" s="39"/>
      <c r="AG35" s="39"/>
      <c r="AH35" s="39"/>
      <c r="AI35" s="39"/>
      <c r="AJ35" s="39"/>
      <c r="AK35" s="39">
        <v>4</v>
      </c>
      <c r="AL35" s="39"/>
      <c r="AM35" s="39">
        <v>2</v>
      </c>
      <c r="AN35" s="39"/>
      <c r="AO35" s="39"/>
      <c r="AP35" s="39"/>
      <c r="AQ35" s="39"/>
      <c r="AR35" s="39"/>
      <c r="AS35" s="39"/>
      <c r="AT35" s="39"/>
      <c r="AU35" s="39">
        <v>5</v>
      </c>
      <c r="AV35" s="39">
        <v>4</v>
      </c>
      <c r="AW35" s="39"/>
      <c r="AX35" s="39"/>
      <c r="AY35" s="39"/>
      <c r="AZ35" s="39">
        <v>1</v>
      </c>
      <c r="BA35" s="39"/>
      <c r="BB35" s="39"/>
      <c r="BC35" s="39"/>
      <c r="BD35" s="39"/>
      <c r="BE35" s="39"/>
      <c r="BF35" s="36"/>
      <c r="BH35" s="36"/>
    </row>
    <row r="36" spans="1:60" ht="60" x14ac:dyDescent="0.2">
      <c r="A36" s="47">
        <v>36</v>
      </c>
      <c r="B36" s="48" t="s">
        <v>58</v>
      </c>
      <c r="C36" s="48" t="s">
        <v>59</v>
      </c>
      <c r="D36" s="47">
        <v>3021000000442</v>
      </c>
      <c r="E36" s="47">
        <v>33</v>
      </c>
      <c r="F36" s="48" t="s">
        <v>180</v>
      </c>
      <c r="G36" s="49">
        <f t="shared" ref="G36:G67" si="6">SUM(AF36:BE36)</f>
        <v>2035</v>
      </c>
      <c r="H36" s="57">
        <v>2035</v>
      </c>
      <c r="I36" s="48" t="s">
        <v>181</v>
      </c>
      <c r="J36" s="48"/>
      <c r="K36" s="48" t="s">
        <v>62</v>
      </c>
      <c r="L36" s="50">
        <v>2.39</v>
      </c>
      <c r="M36" s="48" t="s">
        <v>76</v>
      </c>
      <c r="N36" s="51">
        <v>2.62</v>
      </c>
      <c r="O36" s="48" t="s">
        <v>76</v>
      </c>
      <c r="P36" s="50">
        <v>2.65</v>
      </c>
      <c r="Q36" s="48" t="s">
        <v>76</v>
      </c>
      <c r="R36" s="50" t="s">
        <v>64</v>
      </c>
      <c r="S36" s="48" t="s">
        <v>64</v>
      </c>
      <c r="T36" s="50" t="s">
        <v>64</v>
      </c>
      <c r="U36" s="48" t="s">
        <v>64</v>
      </c>
      <c r="V36" s="50">
        <f t="shared" si="5"/>
        <v>2.5499999999999998</v>
      </c>
      <c r="W36" s="107"/>
      <c r="X36" s="52">
        <v>2.52</v>
      </c>
      <c r="Y36" s="54" t="s">
        <v>182</v>
      </c>
      <c r="Z36" s="54" t="s">
        <v>183</v>
      </c>
      <c r="AA36" s="54" t="s">
        <v>184</v>
      </c>
      <c r="AB36" s="66"/>
      <c r="AC36" s="48"/>
      <c r="AD36" s="55">
        <f t="shared" si="3"/>
        <v>5128.2</v>
      </c>
      <c r="AE36" s="60">
        <f t="shared" si="4"/>
        <v>5189.25</v>
      </c>
      <c r="AF36" s="49">
        <v>50</v>
      </c>
      <c r="AG36" s="49">
        <v>100</v>
      </c>
      <c r="AH36" s="49"/>
      <c r="AI36" s="49">
        <v>50</v>
      </c>
      <c r="AJ36" s="49">
        <v>80</v>
      </c>
      <c r="AK36" s="49">
        <v>200</v>
      </c>
      <c r="AL36" s="49">
        <v>40</v>
      </c>
      <c r="AM36" s="49"/>
      <c r="AN36" s="49"/>
      <c r="AO36" s="49">
        <v>400</v>
      </c>
      <c r="AP36" s="49">
        <v>20</v>
      </c>
      <c r="AQ36" s="49"/>
      <c r="AR36" s="49"/>
      <c r="AS36" s="49"/>
      <c r="AT36" s="49">
        <v>25</v>
      </c>
      <c r="AU36" s="49">
        <v>20</v>
      </c>
      <c r="AV36" s="49">
        <v>100</v>
      </c>
      <c r="AW36" s="49"/>
      <c r="AX36" s="49">
        <v>50</v>
      </c>
      <c r="AY36" s="49"/>
      <c r="AZ36" s="49">
        <v>50</v>
      </c>
      <c r="BA36" s="49"/>
      <c r="BB36" s="49">
        <v>200</v>
      </c>
      <c r="BC36" s="49">
        <v>150</v>
      </c>
      <c r="BD36" s="57">
        <v>100</v>
      </c>
      <c r="BE36" s="57">
        <v>400</v>
      </c>
      <c r="BF36" s="36"/>
      <c r="BH36" s="36"/>
    </row>
    <row r="37" spans="1:60" ht="75" x14ac:dyDescent="0.2">
      <c r="A37" s="47">
        <v>36</v>
      </c>
      <c r="B37" s="48" t="s">
        <v>58</v>
      </c>
      <c r="C37" s="48" t="s">
        <v>59</v>
      </c>
      <c r="D37" s="47">
        <v>5234000480724</v>
      </c>
      <c r="E37" s="47">
        <v>34</v>
      </c>
      <c r="F37" s="48" t="s">
        <v>185</v>
      </c>
      <c r="G37" s="49">
        <f t="shared" si="6"/>
        <v>13</v>
      </c>
      <c r="H37" s="48">
        <v>13</v>
      </c>
      <c r="I37" s="48" t="s">
        <v>186</v>
      </c>
      <c r="J37" s="48" t="s">
        <v>187</v>
      </c>
      <c r="K37" s="48" t="s">
        <v>62</v>
      </c>
      <c r="L37" s="50">
        <v>295.57</v>
      </c>
      <c r="M37" s="48" t="s">
        <v>100</v>
      </c>
      <c r="N37" s="51">
        <v>371.27</v>
      </c>
      <c r="O37" s="48" t="s">
        <v>100</v>
      </c>
      <c r="P37" s="50">
        <v>411.16</v>
      </c>
      <c r="Q37" s="48" t="s">
        <v>100</v>
      </c>
      <c r="R37" s="50" t="s">
        <v>64</v>
      </c>
      <c r="S37" s="48" t="s">
        <v>64</v>
      </c>
      <c r="T37" s="50" t="s">
        <v>64</v>
      </c>
      <c r="U37" s="48" t="s">
        <v>64</v>
      </c>
      <c r="V37" s="50">
        <f t="shared" si="5"/>
        <v>359.33</v>
      </c>
      <c r="W37" s="107"/>
      <c r="X37" s="52">
        <v>263.99</v>
      </c>
      <c r="Y37" s="54" t="s">
        <v>188</v>
      </c>
      <c r="Z37" s="54" t="s">
        <v>189</v>
      </c>
      <c r="AA37" s="54" t="s">
        <v>190</v>
      </c>
      <c r="AB37" s="66"/>
      <c r="AC37" s="48"/>
      <c r="AD37" s="55">
        <f t="shared" si="3"/>
        <v>3431.87</v>
      </c>
      <c r="AE37" s="60">
        <f t="shared" si="4"/>
        <v>4671.29</v>
      </c>
      <c r="AF37" s="49">
        <v>2</v>
      </c>
      <c r="AG37" s="49"/>
      <c r="AH37" s="49"/>
      <c r="AI37" s="49">
        <v>2</v>
      </c>
      <c r="AJ37" s="49">
        <v>1</v>
      </c>
      <c r="AK37" s="49">
        <v>4</v>
      </c>
      <c r="AL37" s="49"/>
      <c r="AM37" s="49"/>
      <c r="AN37" s="49"/>
      <c r="AO37" s="49"/>
      <c r="AP37" s="49"/>
      <c r="AQ37" s="49"/>
      <c r="AR37" s="49"/>
      <c r="AS37" s="49"/>
      <c r="AT37" s="49"/>
      <c r="AU37" s="49"/>
      <c r="AV37" s="49"/>
      <c r="AW37" s="49"/>
      <c r="AX37" s="49"/>
      <c r="AY37" s="49"/>
      <c r="AZ37" s="49">
        <v>1</v>
      </c>
      <c r="BA37" s="49"/>
      <c r="BB37" s="49">
        <v>3</v>
      </c>
      <c r="BC37" s="49"/>
      <c r="BD37" s="57"/>
      <c r="BE37" s="57"/>
      <c r="BF37" s="36"/>
      <c r="BH37" s="36"/>
    </row>
    <row r="38" spans="1:60" ht="105" x14ac:dyDescent="0.2">
      <c r="A38" s="47">
        <v>36</v>
      </c>
      <c r="B38" s="48" t="s">
        <v>58</v>
      </c>
      <c r="C38" s="48" t="s">
        <v>59</v>
      </c>
      <c r="D38" s="47">
        <v>5242000000457</v>
      </c>
      <c r="E38" s="47">
        <v>35</v>
      </c>
      <c r="F38" s="48" t="s">
        <v>191</v>
      </c>
      <c r="G38" s="49">
        <f t="shared" si="6"/>
        <v>5</v>
      </c>
      <c r="H38" s="48">
        <v>5</v>
      </c>
      <c r="I38" s="48" t="s">
        <v>192</v>
      </c>
      <c r="J38" s="48"/>
      <c r="K38" s="48" t="s">
        <v>62</v>
      </c>
      <c r="L38" s="50">
        <v>2889.1</v>
      </c>
      <c r="M38" s="48" t="s">
        <v>193</v>
      </c>
      <c r="N38" s="51">
        <v>4600</v>
      </c>
      <c r="O38" s="48" t="s">
        <v>193</v>
      </c>
      <c r="P38" s="50">
        <v>3010</v>
      </c>
      <c r="Q38" s="48" t="s">
        <v>193</v>
      </c>
      <c r="R38" s="50" t="s">
        <v>64</v>
      </c>
      <c r="S38" s="48" t="s">
        <v>64</v>
      </c>
      <c r="T38" s="50" t="s">
        <v>64</v>
      </c>
      <c r="U38" s="48" t="s">
        <v>64</v>
      </c>
      <c r="V38" s="50">
        <f t="shared" si="5"/>
        <v>3499.7</v>
      </c>
      <c r="W38" s="107"/>
      <c r="X38" s="52">
        <v>3449</v>
      </c>
      <c r="Y38" s="54" t="s">
        <v>194</v>
      </c>
      <c r="Z38" s="54" t="s">
        <v>195</v>
      </c>
      <c r="AA38" s="54" t="s">
        <v>196</v>
      </c>
      <c r="AB38" s="66"/>
      <c r="AC38" s="48"/>
      <c r="AD38" s="55">
        <f t="shared" si="3"/>
        <v>17245</v>
      </c>
      <c r="AE38" s="60">
        <f t="shared" si="4"/>
        <v>17498.5</v>
      </c>
      <c r="AF38" s="49">
        <v>3</v>
      </c>
      <c r="AG38" s="49"/>
      <c r="AH38" s="49"/>
      <c r="AI38" s="49"/>
      <c r="AJ38" s="49"/>
      <c r="AK38" s="49"/>
      <c r="AL38" s="49">
        <v>1</v>
      </c>
      <c r="AM38" s="49"/>
      <c r="AN38" s="49"/>
      <c r="AO38" s="49"/>
      <c r="AP38" s="49"/>
      <c r="AQ38" s="49"/>
      <c r="AR38" s="49"/>
      <c r="AS38" s="49"/>
      <c r="AT38" s="49"/>
      <c r="AU38" s="49"/>
      <c r="AV38" s="49"/>
      <c r="AW38" s="49"/>
      <c r="AX38" s="49"/>
      <c r="AY38" s="49"/>
      <c r="AZ38" s="49"/>
      <c r="BA38" s="49"/>
      <c r="BB38" s="49">
        <v>1</v>
      </c>
      <c r="BC38" s="49"/>
      <c r="BD38" s="57"/>
      <c r="BE38" s="57"/>
      <c r="BF38" s="36"/>
      <c r="BH38" s="36"/>
    </row>
    <row r="39" spans="1:60" ht="60" x14ac:dyDescent="0.2">
      <c r="A39" s="68">
        <v>36</v>
      </c>
      <c r="B39" s="59" t="s">
        <v>58</v>
      </c>
      <c r="C39" s="59" t="s">
        <v>59</v>
      </c>
      <c r="D39" s="68">
        <v>3021000704169</v>
      </c>
      <c r="E39" s="68">
        <v>36</v>
      </c>
      <c r="F39" s="59" t="s">
        <v>197</v>
      </c>
      <c r="G39" s="58">
        <f t="shared" si="6"/>
        <v>103</v>
      </c>
      <c r="H39" s="48">
        <v>103</v>
      </c>
      <c r="I39" s="59" t="s">
        <v>198</v>
      </c>
      <c r="J39" s="59" t="s">
        <v>96</v>
      </c>
      <c r="K39" s="59" t="s">
        <v>62</v>
      </c>
      <c r="L39" s="69">
        <v>75</v>
      </c>
      <c r="M39" s="59" t="s">
        <v>76</v>
      </c>
      <c r="N39" s="70" t="s">
        <v>64</v>
      </c>
      <c r="O39" s="59" t="s">
        <v>64</v>
      </c>
      <c r="P39" s="69" t="s">
        <v>64</v>
      </c>
      <c r="Q39" s="59" t="s">
        <v>64</v>
      </c>
      <c r="R39" s="69" t="s">
        <v>64</v>
      </c>
      <c r="S39" s="59" t="s">
        <v>64</v>
      </c>
      <c r="T39" s="69" t="s">
        <v>64</v>
      </c>
      <c r="U39" s="59" t="s">
        <v>64</v>
      </c>
      <c r="V39" s="69">
        <f>L39</f>
        <v>75</v>
      </c>
      <c r="W39" s="77"/>
      <c r="X39" s="52">
        <v>75</v>
      </c>
      <c r="Y39" s="54" t="s">
        <v>87</v>
      </c>
      <c r="Z39" s="54" t="s">
        <v>88</v>
      </c>
      <c r="AA39" s="54" t="s">
        <v>89</v>
      </c>
      <c r="AB39" s="57"/>
      <c r="AC39" s="57"/>
      <c r="AD39" s="55">
        <f t="shared" si="3"/>
        <v>7725</v>
      </c>
      <c r="AE39" s="56">
        <f t="shared" si="4"/>
        <v>7725</v>
      </c>
      <c r="AF39" s="49"/>
      <c r="AG39" s="49">
        <v>10</v>
      </c>
      <c r="AH39" s="49"/>
      <c r="AI39" s="49"/>
      <c r="AJ39" s="49">
        <v>2</v>
      </c>
      <c r="AK39" s="49"/>
      <c r="AL39" s="49"/>
      <c r="AM39" s="49"/>
      <c r="AN39" s="49"/>
      <c r="AO39" s="49">
        <v>1</v>
      </c>
      <c r="AP39" s="49"/>
      <c r="AQ39" s="49"/>
      <c r="AR39" s="49"/>
      <c r="AS39" s="49"/>
      <c r="AT39" s="49">
        <v>3</v>
      </c>
      <c r="AU39" s="49">
        <v>20</v>
      </c>
      <c r="AV39" s="49">
        <v>50</v>
      </c>
      <c r="AW39" s="49"/>
      <c r="AX39" s="49"/>
      <c r="AY39" s="49"/>
      <c r="AZ39" s="49">
        <v>5</v>
      </c>
      <c r="BA39" s="49">
        <v>2</v>
      </c>
      <c r="BB39" s="49"/>
      <c r="BC39" s="49">
        <v>10</v>
      </c>
      <c r="BD39" s="57"/>
      <c r="BE39" s="57"/>
      <c r="BF39" s="36"/>
      <c r="BH39" s="36"/>
    </row>
    <row r="40" spans="1:60" ht="60" x14ac:dyDescent="0.2">
      <c r="A40" s="47">
        <v>36</v>
      </c>
      <c r="B40" s="48" t="s">
        <v>58</v>
      </c>
      <c r="C40" s="48" t="s">
        <v>59</v>
      </c>
      <c r="D40" s="47">
        <v>3021000000545</v>
      </c>
      <c r="E40" s="47">
        <v>37</v>
      </c>
      <c r="F40" s="48" t="s">
        <v>199</v>
      </c>
      <c r="G40" s="49">
        <f t="shared" si="6"/>
        <v>351</v>
      </c>
      <c r="H40" s="48">
        <v>351</v>
      </c>
      <c r="I40" s="48" t="s">
        <v>200</v>
      </c>
      <c r="J40" s="48"/>
      <c r="K40" s="48" t="s">
        <v>62</v>
      </c>
      <c r="L40" s="50">
        <v>2</v>
      </c>
      <c r="M40" s="48" t="s">
        <v>76</v>
      </c>
      <c r="N40" s="51">
        <v>1.79</v>
      </c>
      <c r="O40" s="48" t="s">
        <v>76</v>
      </c>
      <c r="P40" s="50">
        <v>1.4</v>
      </c>
      <c r="Q40" s="48" t="s">
        <v>76</v>
      </c>
      <c r="R40" s="50" t="s">
        <v>64</v>
      </c>
      <c r="S40" s="48" t="s">
        <v>64</v>
      </c>
      <c r="T40" s="50" t="s">
        <v>64</v>
      </c>
      <c r="U40" s="48" t="s">
        <v>64</v>
      </c>
      <c r="V40" s="50">
        <f t="shared" ref="V40:V50" si="7">ROUND((L40+N40+P40)/3,2)</f>
        <v>1.73</v>
      </c>
      <c r="W40" s="107"/>
      <c r="X40" s="52">
        <v>0.8</v>
      </c>
      <c r="Y40" s="54" t="s">
        <v>171</v>
      </c>
      <c r="Z40" s="54" t="s">
        <v>172</v>
      </c>
      <c r="AA40" s="54" t="s">
        <v>173</v>
      </c>
      <c r="AB40" s="66"/>
      <c r="AC40" s="48"/>
      <c r="AD40" s="55">
        <f t="shared" si="3"/>
        <v>280.8</v>
      </c>
      <c r="AE40" s="60">
        <f t="shared" si="4"/>
        <v>607.23</v>
      </c>
      <c r="AF40" s="49"/>
      <c r="AG40" s="49">
        <v>60</v>
      </c>
      <c r="AH40" s="49"/>
      <c r="AI40" s="49"/>
      <c r="AJ40" s="49"/>
      <c r="AK40" s="49">
        <v>30</v>
      </c>
      <c r="AL40" s="49"/>
      <c r="AM40" s="49">
        <v>24</v>
      </c>
      <c r="AN40" s="49"/>
      <c r="AO40" s="49">
        <v>24</v>
      </c>
      <c r="AP40" s="49">
        <v>40</v>
      </c>
      <c r="AQ40" s="49">
        <v>10</v>
      </c>
      <c r="AR40" s="49"/>
      <c r="AS40" s="49">
        <v>30</v>
      </c>
      <c r="AT40" s="49">
        <v>18</v>
      </c>
      <c r="AU40" s="49">
        <v>50</v>
      </c>
      <c r="AV40" s="49"/>
      <c r="AW40" s="49"/>
      <c r="AX40" s="49"/>
      <c r="AY40" s="49">
        <v>12</v>
      </c>
      <c r="AZ40" s="49">
        <v>15</v>
      </c>
      <c r="BA40" s="49"/>
      <c r="BB40" s="49">
        <v>18</v>
      </c>
      <c r="BC40" s="49"/>
      <c r="BD40" s="57">
        <v>20</v>
      </c>
      <c r="BE40" s="57"/>
      <c r="BF40" s="36"/>
      <c r="BH40" s="36"/>
    </row>
    <row r="41" spans="1:60" ht="60" x14ac:dyDescent="0.2">
      <c r="A41" s="47">
        <v>36</v>
      </c>
      <c r="B41" s="48" t="s">
        <v>58</v>
      </c>
      <c r="C41" s="48" t="s">
        <v>59</v>
      </c>
      <c r="D41" s="47">
        <v>3021000000482</v>
      </c>
      <c r="E41" s="47">
        <v>38</v>
      </c>
      <c r="F41" s="48" t="s">
        <v>201</v>
      </c>
      <c r="G41" s="58">
        <f t="shared" si="6"/>
        <v>271</v>
      </c>
      <c r="H41" s="59">
        <v>271</v>
      </c>
      <c r="I41" s="48" t="s">
        <v>202</v>
      </c>
      <c r="J41" s="48"/>
      <c r="K41" s="48" t="s">
        <v>62</v>
      </c>
      <c r="L41" s="50">
        <v>5.99</v>
      </c>
      <c r="M41" s="48" t="s">
        <v>76</v>
      </c>
      <c r="N41" s="51">
        <v>3.95</v>
      </c>
      <c r="O41" s="48" t="s">
        <v>76</v>
      </c>
      <c r="P41" s="50">
        <v>5.0999999999999996</v>
      </c>
      <c r="Q41" s="48" t="s">
        <v>100</v>
      </c>
      <c r="R41" s="50" t="s">
        <v>64</v>
      </c>
      <c r="S41" s="48" t="s">
        <v>64</v>
      </c>
      <c r="T41" s="50" t="s">
        <v>64</v>
      </c>
      <c r="U41" s="48" t="s">
        <v>64</v>
      </c>
      <c r="V41" s="50">
        <f t="shared" si="7"/>
        <v>5.01</v>
      </c>
      <c r="W41" s="77"/>
      <c r="X41" s="52">
        <v>1.6</v>
      </c>
      <c r="Y41" s="53" t="s">
        <v>171</v>
      </c>
      <c r="Z41" s="54" t="s">
        <v>172</v>
      </c>
      <c r="AA41" s="54" t="s">
        <v>173</v>
      </c>
      <c r="AB41" s="66"/>
      <c r="AC41" s="57"/>
      <c r="AD41" s="55">
        <f t="shared" si="3"/>
        <v>433.6</v>
      </c>
      <c r="AE41" s="60">
        <f t="shared" si="4"/>
        <v>1357.71</v>
      </c>
      <c r="AF41" s="57"/>
      <c r="AG41" s="57">
        <v>50</v>
      </c>
      <c r="AH41" s="57"/>
      <c r="AI41" s="57">
        <v>28</v>
      </c>
      <c r="AJ41" s="57"/>
      <c r="AK41" s="57">
        <v>30</v>
      </c>
      <c r="AL41" s="57"/>
      <c r="AM41" s="57"/>
      <c r="AN41" s="57"/>
      <c r="AO41" s="57">
        <v>24</v>
      </c>
      <c r="AP41" s="57"/>
      <c r="AQ41" s="57"/>
      <c r="AR41" s="57"/>
      <c r="AS41" s="57">
        <v>30</v>
      </c>
      <c r="AT41" s="57">
        <v>2</v>
      </c>
      <c r="AU41" s="57">
        <v>50</v>
      </c>
      <c r="AV41" s="57"/>
      <c r="AW41" s="57"/>
      <c r="AX41" s="57"/>
      <c r="AY41" s="57">
        <v>2</v>
      </c>
      <c r="AZ41" s="57">
        <v>5</v>
      </c>
      <c r="BA41" s="57"/>
      <c r="BB41" s="57">
        <v>18</v>
      </c>
      <c r="BC41" s="57"/>
      <c r="BD41" s="57">
        <v>20</v>
      </c>
      <c r="BE41" s="57">
        <v>12</v>
      </c>
      <c r="BF41" s="36"/>
      <c r="BH41" s="36"/>
    </row>
    <row r="42" spans="1:60" ht="60" x14ac:dyDescent="0.2">
      <c r="A42" s="47">
        <v>36</v>
      </c>
      <c r="B42" s="48" t="s">
        <v>58</v>
      </c>
      <c r="C42" s="48" t="s">
        <v>59</v>
      </c>
      <c r="D42" s="47">
        <v>3021000000716</v>
      </c>
      <c r="E42" s="47">
        <v>39</v>
      </c>
      <c r="F42" s="57" t="s">
        <v>203</v>
      </c>
      <c r="G42" s="49">
        <f t="shared" si="6"/>
        <v>43</v>
      </c>
      <c r="H42" s="48">
        <v>43</v>
      </c>
      <c r="I42" s="48" t="s">
        <v>204</v>
      </c>
      <c r="J42" s="48" t="s">
        <v>92</v>
      </c>
      <c r="K42" s="48" t="s">
        <v>205</v>
      </c>
      <c r="L42" s="50">
        <v>39.97</v>
      </c>
      <c r="M42" s="48" t="s">
        <v>106</v>
      </c>
      <c r="N42" s="51">
        <v>39.97</v>
      </c>
      <c r="O42" s="48" t="s">
        <v>106</v>
      </c>
      <c r="P42" s="50">
        <v>29.99</v>
      </c>
      <c r="Q42" s="48" t="s">
        <v>106</v>
      </c>
      <c r="R42" s="50" t="s">
        <v>64</v>
      </c>
      <c r="S42" s="48" t="s">
        <v>64</v>
      </c>
      <c r="T42" s="50" t="s">
        <v>64</v>
      </c>
      <c r="U42" s="48" t="s">
        <v>64</v>
      </c>
      <c r="V42" s="50">
        <f t="shared" si="7"/>
        <v>36.64</v>
      </c>
      <c r="W42" s="107"/>
      <c r="X42" s="61">
        <v>36.630000000000003</v>
      </c>
      <c r="Y42" s="54" t="s">
        <v>77</v>
      </c>
      <c r="Z42" s="54" t="s">
        <v>78</v>
      </c>
      <c r="AA42" s="54" t="s">
        <v>79</v>
      </c>
      <c r="AB42" s="66"/>
      <c r="AC42" s="48"/>
      <c r="AD42" s="55">
        <f t="shared" si="3"/>
        <v>1575.0900000000001</v>
      </c>
      <c r="AE42" s="60">
        <f t="shared" si="4"/>
        <v>1575.52</v>
      </c>
      <c r="AF42" s="49"/>
      <c r="AG42" s="49"/>
      <c r="AH42" s="49"/>
      <c r="AI42" s="49"/>
      <c r="AJ42" s="49">
        <v>2</v>
      </c>
      <c r="AK42" s="49">
        <v>6</v>
      </c>
      <c r="AL42" s="49"/>
      <c r="AM42" s="49"/>
      <c r="AN42" s="49">
        <v>20</v>
      </c>
      <c r="AO42" s="49"/>
      <c r="AP42" s="49"/>
      <c r="AQ42" s="49"/>
      <c r="AR42" s="49"/>
      <c r="AS42" s="49"/>
      <c r="AT42" s="49"/>
      <c r="AU42" s="49">
        <v>5</v>
      </c>
      <c r="AV42" s="49">
        <v>10</v>
      </c>
      <c r="AW42" s="49"/>
      <c r="AX42" s="49"/>
      <c r="AY42" s="49"/>
      <c r="AZ42" s="49"/>
      <c r="BA42" s="49"/>
      <c r="BB42" s="49"/>
      <c r="BC42" s="49"/>
      <c r="BD42" s="57"/>
      <c r="BE42" s="57"/>
      <c r="BF42" s="36"/>
      <c r="BH42" s="36"/>
    </row>
    <row r="43" spans="1:60" ht="75" x14ac:dyDescent="0.2">
      <c r="A43" s="38">
        <v>36</v>
      </c>
      <c r="B43" s="39" t="s">
        <v>58</v>
      </c>
      <c r="C43" s="39" t="s">
        <v>59</v>
      </c>
      <c r="D43" s="38">
        <v>3021000000640</v>
      </c>
      <c r="E43" s="38">
        <v>40</v>
      </c>
      <c r="F43" s="39" t="s">
        <v>206</v>
      </c>
      <c r="G43" s="40">
        <f t="shared" si="6"/>
        <v>12</v>
      </c>
      <c r="H43" s="39">
        <v>12</v>
      </c>
      <c r="I43" s="39" t="s">
        <v>207</v>
      </c>
      <c r="J43" s="39" t="s">
        <v>92</v>
      </c>
      <c r="K43" s="39" t="s">
        <v>122</v>
      </c>
      <c r="L43" s="41">
        <v>46.8</v>
      </c>
      <c r="M43" s="39" t="s">
        <v>63</v>
      </c>
      <c r="N43" s="42">
        <v>56.5</v>
      </c>
      <c r="O43" s="39" t="s">
        <v>63</v>
      </c>
      <c r="P43" s="41">
        <v>49.9</v>
      </c>
      <c r="Q43" s="39" t="s">
        <v>63</v>
      </c>
      <c r="R43" s="41" t="s">
        <v>64</v>
      </c>
      <c r="S43" s="39" t="s">
        <v>64</v>
      </c>
      <c r="T43" s="41" t="s">
        <v>64</v>
      </c>
      <c r="U43" s="39" t="s">
        <v>64</v>
      </c>
      <c r="V43" s="41">
        <f t="shared" si="7"/>
        <v>51.07</v>
      </c>
      <c r="W43" s="110">
        <f>AE43</f>
        <v>612.84</v>
      </c>
      <c r="X43" s="43" t="s">
        <v>70</v>
      </c>
      <c r="Y43" s="44" t="s">
        <v>64</v>
      </c>
      <c r="Z43" s="44" t="s">
        <v>64</v>
      </c>
      <c r="AA43" s="44" t="s">
        <v>64</v>
      </c>
      <c r="AB43" s="39"/>
      <c r="AC43" s="39"/>
      <c r="AD43" s="45"/>
      <c r="AE43" s="46">
        <f t="shared" si="4"/>
        <v>612.84</v>
      </c>
      <c r="AF43" s="39"/>
      <c r="AG43" s="39"/>
      <c r="AH43" s="39"/>
      <c r="AI43" s="39"/>
      <c r="AJ43" s="39">
        <v>2</v>
      </c>
      <c r="AK43" s="39">
        <v>8</v>
      </c>
      <c r="AL43" s="39"/>
      <c r="AM43" s="39">
        <v>2</v>
      </c>
      <c r="AN43" s="39"/>
      <c r="AO43" s="39"/>
      <c r="AP43" s="39"/>
      <c r="AQ43" s="39"/>
      <c r="AR43" s="39"/>
      <c r="AS43" s="39"/>
      <c r="AT43" s="39"/>
      <c r="AU43" s="39"/>
      <c r="AV43" s="39"/>
      <c r="AW43" s="39"/>
      <c r="AX43" s="39"/>
      <c r="AY43" s="39"/>
      <c r="AZ43" s="39"/>
      <c r="BA43" s="39"/>
      <c r="BB43" s="39"/>
      <c r="BC43" s="39"/>
      <c r="BD43" s="39"/>
      <c r="BE43" s="39"/>
      <c r="BF43" s="36"/>
      <c r="BH43" s="36"/>
    </row>
    <row r="44" spans="1:60" ht="60" x14ac:dyDescent="0.2">
      <c r="A44" s="47">
        <v>36</v>
      </c>
      <c r="B44" s="48" t="s">
        <v>58</v>
      </c>
      <c r="C44" s="48" t="s">
        <v>59</v>
      </c>
      <c r="D44" s="47">
        <v>3021000000387</v>
      </c>
      <c r="E44" s="47">
        <v>41</v>
      </c>
      <c r="F44" s="48" t="s">
        <v>208</v>
      </c>
      <c r="G44" s="49">
        <f t="shared" si="6"/>
        <v>62</v>
      </c>
      <c r="H44" s="48">
        <v>62</v>
      </c>
      <c r="I44" s="48" t="s">
        <v>209</v>
      </c>
      <c r="J44" s="48"/>
      <c r="K44" s="48" t="s">
        <v>62</v>
      </c>
      <c r="L44" s="50">
        <v>49.9</v>
      </c>
      <c r="M44" s="48" t="s">
        <v>76</v>
      </c>
      <c r="N44" s="51">
        <v>79.900000000000006</v>
      </c>
      <c r="O44" s="48" t="s">
        <v>76</v>
      </c>
      <c r="P44" s="50">
        <v>61.9</v>
      </c>
      <c r="Q44" s="48" t="s">
        <v>76</v>
      </c>
      <c r="R44" s="50" t="s">
        <v>64</v>
      </c>
      <c r="S44" s="48" t="s">
        <v>64</v>
      </c>
      <c r="T44" s="50" t="s">
        <v>64</v>
      </c>
      <c r="U44" s="48" t="s">
        <v>64</v>
      </c>
      <c r="V44" s="50">
        <f t="shared" si="7"/>
        <v>63.9</v>
      </c>
      <c r="W44" s="107"/>
      <c r="X44" s="52">
        <v>47.89</v>
      </c>
      <c r="Y44" s="54" t="s">
        <v>210</v>
      </c>
      <c r="Z44" s="54" t="s">
        <v>211</v>
      </c>
      <c r="AA44" s="54" t="s">
        <v>212</v>
      </c>
      <c r="AB44" s="66"/>
      <c r="AC44" s="48"/>
      <c r="AD44" s="55">
        <f t="shared" si="3"/>
        <v>2969.18</v>
      </c>
      <c r="AE44" s="60">
        <f t="shared" si="4"/>
        <v>3961.7999999999997</v>
      </c>
      <c r="AF44" s="49"/>
      <c r="AG44" s="49">
        <v>3</v>
      </c>
      <c r="AH44" s="49"/>
      <c r="AI44" s="49">
        <v>4</v>
      </c>
      <c r="AJ44" s="49"/>
      <c r="AK44" s="49">
        <v>5</v>
      </c>
      <c r="AL44" s="49">
        <v>2</v>
      </c>
      <c r="AM44" s="49">
        <v>4</v>
      </c>
      <c r="AN44" s="49"/>
      <c r="AO44" s="49">
        <v>4</v>
      </c>
      <c r="AP44" s="49"/>
      <c r="AQ44" s="49">
        <v>3</v>
      </c>
      <c r="AR44" s="49">
        <v>2</v>
      </c>
      <c r="AS44" s="49">
        <v>2</v>
      </c>
      <c r="AT44" s="49">
        <v>3</v>
      </c>
      <c r="AU44" s="49">
        <v>10</v>
      </c>
      <c r="AV44" s="49">
        <v>6</v>
      </c>
      <c r="AW44" s="49"/>
      <c r="AX44" s="49"/>
      <c r="AY44" s="49"/>
      <c r="AZ44" s="49">
        <v>1</v>
      </c>
      <c r="BA44" s="49">
        <v>5</v>
      </c>
      <c r="BB44" s="49">
        <v>4</v>
      </c>
      <c r="BC44" s="49">
        <v>2</v>
      </c>
      <c r="BD44" s="57">
        <v>2</v>
      </c>
      <c r="BE44" s="57"/>
      <c r="BF44" s="36"/>
      <c r="BH44" s="36"/>
    </row>
    <row r="45" spans="1:60" ht="255" x14ac:dyDescent="0.2">
      <c r="A45" s="38">
        <v>36</v>
      </c>
      <c r="B45" s="39" t="s">
        <v>58</v>
      </c>
      <c r="C45" s="39" t="s">
        <v>59</v>
      </c>
      <c r="D45" s="38">
        <v>3021000000663</v>
      </c>
      <c r="E45" s="38">
        <v>42</v>
      </c>
      <c r="F45" s="39" t="s">
        <v>213</v>
      </c>
      <c r="G45" s="40">
        <f t="shared" si="6"/>
        <v>11</v>
      </c>
      <c r="H45" s="39">
        <v>11</v>
      </c>
      <c r="I45" s="39" t="s">
        <v>214</v>
      </c>
      <c r="J45" s="39" t="s">
        <v>92</v>
      </c>
      <c r="K45" s="39" t="s">
        <v>122</v>
      </c>
      <c r="L45" s="41">
        <v>49.9</v>
      </c>
      <c r="M45" s="39" t="s">
        <v>114</v>
      </c>
      <c r="N45" s="42">
        <v>39.9</v>
      </c>
      <c r="O45" s="39" t="s">
        <v>114</v>
      </c>
      <c r="P45" s="41">
        <v>42.39</v>
      </c>
      <c r="Q45" s="39" t="s">
        <v>114</v>
      </c>
      <c r="R45" s="41" t="s">
        <v>64</v>
      </c>
      <c r="S45" s="39" t="s">
        <v>64</v>
      </c>
      <c r="T45" s="41" t="s">
        <v>64</v>
      </c>
      <c r="U45" s="39" t="s">
        <v>64</v>
      </c>
      <c r="V45" s="41">
        <f t="shared" si="7"/>
        <v>44.06</v>
      </c>
      <c r="W45" s="110">
        <f>AE45</f>
        <v>484.66</v>
      </c>
      <c r="X45" s="43" t="s">
        <v>65</v>
      </c>
      <c r="Y45" s="44" t="s">
        <v>64</v>
      </c>
      <c r="Z45" s="44" t="s">
        <v>64</v>
      </c>
      <c r="AA45" s="44" t="s">
        <v>64</v>
      </c>
      <c r="AB45" s="39"/>
      <c r="AC45" s="39"/>
      <c r="AD45" s="45"/>
      <c r="AE45" s="46">
        <f t="shared" si="4"/>
        <v>484.66</v>
      </c>
      <c r="AF45" s="39"/>
      <c r="AG45" s="39"/>
      <c r="AH45" s="39"/>
      <c r="AI45" s="39"/>
      <c r="AJ45" s="39"/>
      <c r="AK45" s="39">
        <v>4</v>
      </c>
      <c r="AL45" s="39"/>
      <c r="AM45" s="39">
        <v>2</v>
      </c>
      <c r="AN45" s="39"/>
      <c r="AO45" s="39"/>
      <c r="AP45" s="39"/>
      <c r="AQ45" s="39"/>
      <c r="AR45" s="39"/>
      <c r="AS45" s="39"/>
      <c r="AT45" s="39"/>
      <c r="AU45" s="39"/>
      <c r="AV45" s="39">
        <v>5</v>
      </c>
      <c r="AW45" s="39"/>
      <c r="AX45" s="39"/>
      <c r="AY45" s="39"/>
      <c r="AZ45" s="39"/>
      <c r="BA45" s="39"/>
      <c r="BB45" s="39"/>
      <c r="BC45" s="39"/>
      <c r="BD45" s="39"/>
      <c r="BE45" s="39"/>
      <c r="BF45" s="36"/>
      <c r="BH45" s="36"/>
    </row>
    <row r="46" spans="1:60" ht="105" x14ac:dyDescent="0.2">
      <c r="A46" s="47">
        <v>36</v>
      </c>
      <c r="B46" s="48" t="s">
        <v>58</v>
      </c>
      <c r="C46" s="48" t="s">
        <v>59</v>
      </c>
      <c r="D46" s="47">
        <v>5234000480869</v>
      </c>
      <c r="E46" s="47">
        <v>43</v>
      </c>
      <c r="F46" s="48" t="s">
        <v>215</v>
      </c>
      <c r="G46" s="49">
        <f t="shared" si="6"/>
        <v>2</v>
      </c>
      <c r="H46" s="48">
        <v>2</v>
      </c>
      <c r="I46" s="48" t="s">
        <v>216</v>
      </c>
      <c r="J46" s="48" t="s">
        <v>217</v>
      </c>
      <c r="K46" s="48" t="s">
        <v>62</v>
      </c>
      <c r="L46" s="50">
        <v>3160</v>
      </c>
      <c r="M46" s="48" t="s">
        <v>218</v>
      </c>
      <c r="N46" s="51">
        <v>2320</v>
      </c>
      <c r="O46" s="48" t="s">
        <v>218</v>
      </c>
      <c r="P46" s="50">
        <v>3538.4</v>
      </c>
      <c r="Q46" s="48" t="s">
        <v>218</v>
      </c>
      <c r="R46" s="50" t="s">
        <v>64</v>
      </c>
      <c r="S46" s="48" t="s">
        <v>64</v>
      </c>
      <c r="T46" s="50" t="s">
        <v>64</v>
      </c>
      <c r="U46" s="48" t="s">
        <v>64</v>
      </c>
      <c r="V46" s="50">
        <f t="shared" si="7"/>
        <v>3006.13</v>
      </c>
      <c r="W46" s="107"/>
      <c r="X46" s="52">
        <v>2800</v>
      </c>
      <c r="Y46" s="54" t="s">
        <v>194</v>
      </c>
      <c r="Z46" s="54" t="s">
        <v>195</v>
      </c>
      <c r="AA46" s="54" t="s">
        <v>196</v>
      </c>
      <c r="AB46" s="66"/>
      <c r="AC46" s="48"/>
      <c r="AD46" s="55">
        <f t="shared" si="3"/>
        <v>5600</v>
      </c>
      <c r="AE46" s="60">
        <f t="shared" si="4"/>
        <v>6012.26</v>
      </c>
      <c r="AF46" s="49"/>
      <c r="AG46" s="49"/>
      <c r="AH46" s="49"/>
      <c r="AI46" s="49"/>
      <c r="AJ46" s="49"/>
      <c r="AK46" s="49"/>
      <c r="AL46" s="49"/>
      <c r="AM46" s="49"/>
      <c r="AN46" s="49"/>
      <c r="AO46" s="49"/>
      <c r="AP46" s="49"/>
      <c r="AQ46" s="49"/>
      <c r="AR46" s="49"/>
      <c r="AS46" s="49"/>
      <c r="AT46" s="49"/>
      <c r="AU46" s="49"/>
      <c r="AV46" s="49"/>
      <c r="AW46" s="49"/>
      <c r="AX46" s="49"/>
      <c r="AY46" s="49"/>
      <c r="AZ46" s="49"/>
      <c r="BA46" s="49">
        <v>2</v>
      </c>
      <c r="BB46" s="49"/>
      <c r="BC46" s="49"/>
      <c r="BD46" s="57"/>
      <c r="BE46" s="57"/>
      <c r="BF46" s="36"/>
      <c r="BH46" s="36"/>
    </row>
    <row r="47" spans="1:60" ht="60" x14ac:dyDescent="0.2">
      <c r="A47" s="47">
        <v>36</v>
      </c>
      <c r="B47" s="48" t="s">
        <v>58</v>
      </c>
      <c r="C47" s="48" t="s">
        <v>59</v>
      </c>
      <c r="D47" s="47">
        <v>5234000480984</v>
      </c>
      <c r="E47" s="47">
        <v>44</v>
      </c>
      <c r="F47" s="48" t="s">
        <v>219</v>
      </c>
      <c r="G47" s="49">
        <f t="shared" si="6"/>
        <v>1</v>
      </c>
      <c r="H47" s="48">
        <v>1</v>
      </c>
      <c r="I47" s="48" t="s">
        <v>220</v>
      </c>
      <c r="J47" s="48" t="s">
        <v>221</v>
      </c>
      <c r="K47" s="48" t="s">
        <v>62</v>
      </c>
      <c r="L47" s="50">
        <v>1750</v>
      </c>
      <c r="M47" s="48" t="s">
        <v>100</v>
      </c>
      <c r="N47" s="51">
        <v>1355.95</v>
      </c>
      <c r="O47" s="48" t="s">
        <v>100</v>
      </c>
      <c r="P47" s="50">
        <v>1790</v>
      </c>
      <c r="Q47" s="48" t="s">
        <v>100</v>
      </c>
      <c r="R47" s="50" t="s">
        <v>64</v>
      </c>
      <c r="S47" s="48" t="s">
        <v>64</v>
      </c>
      <c r="T47" s="50" t="s">
        <v>64</v>
      </c>
      <c r="U47" s="48" t="s">
        <v>64</v>
      </c>
      <c r="V47" s="50">
        <f t="shared" si="7"/>
        <v>1631.98</v>
      </c>
      <c r="W47" s="107"/>
      <c r="X47" s="52">
        <v>1382.97</v>
      </c>
      <c r="Y47" s="54" t="s">
        <v>222</v>
      </c>
      <c r="Z47" s="54" t="s">
        <v>223</v>
      </c>
      <c r="AA47" s="54" t="s">
        <v>224</v>
      </c>
      <c r="AB47" s="66"/>
      <c r="AC47" s="48"/>
      <c r="AD47" s="55">
        <f t="shared" si="3"/>
        <v>1382.97</v>
      </c>
      <c r="AE47" s="60">
        <f t="shared" si="4"/>
        <v>1631.98</v>
      </c>
      <c r="AF47" s="49"/>
      <c r="AG47" s="49"/>
      <c r="AH47" s="49"/>
      <c r="AI47" s="49"/>
      <c r="AJ47" s="49"/>
      <c r="AK47" s="49"/>
      <c r="AL47" s="49"/>
      <c r="AM47" s="49"/>
      <c r="AN47" s="49"/>
      <c r="AO47" s="49"/>
      <c r="AP47" s="49"/>
      <c r="AQ47" s="49"/>
      <c r="AR47" s="49"/>
      <c r="AS47" s="49"/>
      <c r="AT47" s="49"/>
      <c r="AU47" s="49"/>
      <c r="AV47" s="49"/>
      <c r="AW47" s="49"/>
      <c r="AX47" s="49"/>
      <c r="AY47" s="49"/>
      <c r="AZ47" s="49"/>
      <c r="BA47" s="49"/>
      <c r="BB47" s="49">
        <v>1</v>
      </c>
      <c r="BC47" s="49"/>
      <c r="BD47" s="57"/>
      <c r="BE47" s="57"/>
      <c r="BF47" s="36"/>
      <c r="BH47" s="36"/>
    </row>
    <row r="48" spans="1:60" ht="60" x14ac:dyDescent="0.2">
      <c r="A48" s="47">
        <v>36</v>
      </c>
      <c r="B48" s="48" t="s">
        <v>58</v>
      </c>
      <c r="C48" s="48" t="s">
        <v>59</v>
      </c>
      <c r="D48" s="47">
        <v>3021000000449</v>
      </c>
      <c r="E48" s="47">
        <v>45</v>
      </c>
      <c r="F48" s="48" t="s">
        <v>225</v>
      </c>
      <c r="G48" s="49">
        <f t="shared" si="6"/>
        <v>1070</v>
      </c>
      <c r="H48" s="57">
        <v>1070</v>
      </c>
      <c r="I48" s="48" t="s">
        <v>226</v>
      </c>
      <c r="J48" s="48"/>
      <c r="K48" s="48" t="s">
        <v>163</v>
      </c>
      <c r="L48" s="50">
        <v>3.37</v>
      </c>
      <c r="M48" s="48" t="s">
        <v>227</v>
      </c>
      <c r="N48" s="51">
        <v>4.8</v>
      </c>
      <c r="O48" s="48" t="s">
        <v>227</v>
      </c>
      <c r="P48" s="50">
        <v>3.49</v>
      </c>
      <c r="Q48" s="48" t="s">
        <v>227</v>
      </c>
      <c r="R48" s="50" t="s">
        <v>64</v>
      </c>
      <c r="S48" s="48" t="s">
        <v>64</v>
      </c>
      <c r="T48" s="50" t="s">
        <v>64</v>
      </c>
      <c r="U48" s="48" t="s">
        <v>64</v>
      </c>
      <c r="V48" s="50">
        <f t="shared" si="7"/>
        <v>3.89</v>
      </c>
      <c r="W48" s="107"/>
      <c r="X48" s="52">
        <v>2.4</v>
      </c>
      <c r="Y48" s="54" t="s">
        <v>87</v>
      </c>
      <c r="Z48" s="54" t="s">
        <v>88</v>
      </c>
      <c r="AA48" s="54" t="s">
        <v>89</v>
      </c>
      <c r="AB48" s="66"/>
      <c r="AC48" s="48"/>
      <c r="AD48" s="55">
        <f t="shared" si="3"/>
        <v>2568</v>
      </c>
      <c r="AE48" s="60">
        <f t="shared" si="4"/>
        <v>4162.3</v>
      </c>
      <c r="AF48" s="49">
        <v>10</v>
      </c>
      <c r="AG48" s="49"/>
      <c r="AH48" s="49">
        <v>10</v>
      </c>
      <c r="AI48" s="49">
        <v>400</v>
      </c>
      <c r="AJ48" s="49"/>
      <c r="AK48" s="49">
        <v>400</v>
      </c>
      <c r="AL48" s="49"/>
      <c r="AM48" s="49"/>
      <c r="AN48" s="49"/>
      <c r="AO48" s="49"/>
      <c r="AP48" s="49"/>
      <c r="AQ48" s="49"/>
      <c r="AR48" s="49"/>
      <c r="AS48" s="49"/>
      <c r="AT48" s="49"/>
      <c r="AU48" s="49"/>
      <c r="AV48" s="49"/>
      <c r="AW48" s="49">
        <v>50</v>
      </c>
      <c r="AX48" s="49">
        <v>100</v>
      </c>
      <c r="AY48" s="49">
        <v>100</v>
      </c>
      <c r="AZ48" s="49"/>
      <c r="BA48" s="49"/>
      <c r="BB48" s="49"/>
      <c r="BC48" s="49"/>
      <c r="BD48" s="57"/>
      <c r="BE48" s="57"/>
      <c r="BF48" s="36"/>
      <c r="BH48" s="36"/>
    </row>
    <row r="49" spans="1:60" ht="60" x14ac:dyDescent="0.2">
      <c r="A49" s="68">
        <v>36</v>
      </c>
      <c r="B49" s="59" t="s">
        <v>58</v>
      </c>
      <c r="C49" s="59" t="s">
        <v>59</v>
      </c>
      <c r="D49" s="68">
        <v>3021000000551</v>
      </c>
      <c r="E49" s="68">
        <v>46</v>
      </c>
      <c r="F49" s="59" t="s">
        <v>228</v>
      </c>
      <c r="G49" s="58">
        <f t="shared" si="6"/>
        <v>7684</v>
      </c>
      <c r="H49" s="59">
        <v>7684</v>
      </c>
      <c r="I49" s="59" t="s">
        <v>229</v>
      </c>
      <c r="J49" s="59"/>
      <c r="K49" s="59" t="s">
        <v>163</v>
      </c>
      <c r="L49" s="69">
        <v>0</v>
      </c>
      <c r="M49" s="59" t="s">
        <v>100</v>
      </c>
      <c r="N49" s="70">
        <v>4.6399999999999997</v>
      </c>
      <c r="O49" s="59" t="s">
        <v>100</v>
      </c>
      <c r="P49" s="69">
        <v>5.7</v>
      </c>
      <c r="Q49" s="59" t="s">
        <v>100</v>
      </c>
      <c r="R49" s="69" t="s">
        <v>64</v>
      </c>
      <c r="S49" s="59" t="s">
        <v>64</v>
      </c>
      <c r="T49" s="69" t="s">
        <v>64</v>
      </c>
      <c r="U49" s="59" t="s">
        <v>64</v>
      </c>
      <c r="V49" s="69">
        <f t="shared" si="7"/>
        <v>3.45</v>
      </c>
      <c r="W49" s="77"/>
      <c r="X49" s="52">
        <v>3.18</v>
      </c>
      <c r="Y49" s="53" t="s">
        <v>230</v>
      </c>
      <c r="Z49" s="53" t="s">
        <v>231</v>
      </c>
      <c r="AA49" s="53" t="s">
        <v>232</v>
      </c>
      <c r="AB49" s="57"/>
      <c r="AC49" s="57"/>
      <c r="AD49" s="55">
        <f t="shared" si="3"/>
        <v>24435.120000000003</v>
      </c>
      <c r="AE49" s="56">
        <f t="shared" si="4"/>
        <v>26509.800000000003</v>
      </c>
      <c r="AF49" s="57"/>
      <c r="AG49" s="57">
        <v>330</v>
      </c>
      <c r="AH49" s="57"/>
      <c r="AI49" s="57"/>
      <c r="AJ49" s="57">
        <v>10</v>
      </c>
      <c r="AK49" s="57">
        <v>300</v>
      </c>
      <c r="AL49" s="57">
        <v>200</v>
      </c>
      <c r="AM49" s="57"/>
      <c r="AN49" s="57">
        <v>220</v>
      </c>
      <c r="AO49" s="57">
        <v>24</v>
      </c>
      <c r="AP49" s="57">
        <v>300</v>
      </c>
      <c r="AQ49" s="57">
        <v>300</v>
      </c>
      <c r="AR49" s="57">
        <v>50</v>
      </c>
      <c r="AS49" s="57">
        <v>80</v>
      </c>
      <c r="AT49" s="57">
        <v>110</v>
      </c>
      <c r="AU49" s="57">
        <f>3000+10</f>
        <v>3010</v>
      </c>
      <c r="AV49" s="57">
        <v>100</v>
      </c>
      <c r="AW49" s="57">
        <v>50</v>
      </c>
      <c r="AX49" s="57">
        <v>100</v>
      </c>
      <c r="AY49" s="57"/>
      <c r="AZ49" s="57">
        <v>150</v>
      </c>
      <c r="BA49" s="57"/>
      <c r="BB49" s="57">
        <v>200</v>
      </c>
      <c r="BC49" s="57">
        <v>50</v>
      </c>
      <c r="BD49" s="57">
        <v>600</v>
      </c>
      <c r="BE49" s="57">
        <v>1500</v>
      </c>
      <c r="BF49" s="36"/>
      <c r="BH49" s="36"/>
    </row>
    <row r="50" spans="1:60" ht="60" x14ac:dyDescent="0.2">
      <c r="A50" s="47">
        <v>36</v>
      </c>
      <c r="B50" s="48" t="s">
        <v>58</v>
      </c>
      <c r="C50" s="48" t="s">
        <v>59</v>
      </c>
      <c r="D50" s="47">
        <v>3021000000407</v>
      </c>
      <c r="E50" s="47">
        <v>47</v>
      </c>
      <c r="F50" s="57" t="s">
        <v>233</v>
      </c>
      <c r="G50" s="49">
        <f t="shared" si="6"/>
        <v>1199</v>
      </c>
      <c r="H50" s="57">
        <v>1199</v>
      </c>
      <c r="I50" s="48" t="s">
        <v>234</v>
      </c>
      <c r="J50" s="48"/>
      <c r="K50" s="48" t="s">
        <v>62</v>
      </c>
      <c r="L50" s="50">
        <v>3.11</v>
      </c>
      <c r="M50" s="48" t="s">
        <v>106</v>
      </c>
      <c r="N50" s="51">
        <v>2.2000000000000002</v>
      </c>
      <c r="O50" s="48" t="s">
        <v>106</v>
      </c>
      <c r="P50" s="50">
        <v>2.25</v>
      </c>
      <c r="Q50" s="48" t="s">
        <v>106</v>
      </c>
      <c r="R50" s="50" t="s">
        <v>64</v>
      </c>
      <c r="S50" s="48" t="s">
        <v>64</v>
      </c>
      <c r="T50" s="50" t="s">
        <v>64</v>
      </c>
      <c r="U50" s="48" t="s">
        <v>64</v>
      </c>
      <c r="V50" s="50">
        <f t="shared" si="7"/>
        <v>2.52</v>
      </c>
      <c r="W50" s="107"/>
      <c r="X50" s="61">
        <v>1.27</v>
      </c>
      <c r="Y50" s="54" t="s">
        <v>235</v>
      </c>
      <c r="Z50" s="54" t="s">
        <v>236</v>
      </c>
      <c r="AA50" s="54" t="s">
        <v>237</v>
      </c>
      <c r="AB50" s="66"/>
      <c r="AC50" s="48"/>
      <c r="AD50" s="55">
        <f t="shared" si="3"/>
        <v>1522.73</v>
      </c>
      <c r="AE50" s="60">
        <f t="shared" si="4"/>
        <v>3021.48</v>
      </c>
      <c r="AF50" s="49"/>
      <c r="AG50" s="49">
        <v>150</v>
      </c>
      <c r="AH50" s="49">
        <v>5</v>
      </c>
      <c r="AI50" s="49"/>
      <c r="AJ50" s="49"/>
      <c r="AK50" s="49">
        <v>100</v>
      </c>
      <c r="AL50" s="49">
        <v>50</v>
      </c>
      <c r="AM50" s="49"/>
      <c r="AN50" s="49">
        <v>200</v>
      </c>
      <c r="AO50" s="49">
        <v>24</v>
      </c>
      <c r="AP50" s="49"/>
      <c r="AQ50" s="49">
        <v>150</v>
      </c>
      <c r="AR50" s="49"/>
      <c r="AS50" s="49">
        <v>30</v>
      </c>
      <c r="AT50" s="49">
        <v>80</v>
      </c>
      <c r="AU50" s="49"/>
      <c r="AV50" s="49">
        <v>100</v>
      </c>
      <c r="AW50" s="49"/>
      <c r="AX50" s="49"/>
      <c r="AY50" s="49">
        <v>10</v>
      </c>
      <c r="AZ50" s="49">
        <v>200</v>
      </c>
      <c r="BA50" s="49"/>
      <c r="BB50" s="49">
        <v>50</v>
      </c>
      <c r="BC50" s="49"/>
      <c r="BD50" s="57">
        <v>50</v>
      </c>
      <c r="BE50" s="57"/>
      <c r="BF50" s="36"/>
      <c r="BH50" s="36"/>
    </row>
    <row r="51" spans="1:60" ht="180" x14ac:dyDescent="0.2">
      <c r="A51" s="38">
        <v>36</v>
      </c>
      <c r="B51" s="39" t="s">
        <v>58</v>
      </c>
      <c r="C51" s="39" t="s">
        <v>59</v>
      </c>
      <c r="D51" s="38">
        <v>3022000000148</v>
      </c>
      <c r="E51" s="38">
        <v>48</v>
      </c>
      <c r="F51" s="39" t="s">
        <v>238</v>
      </c>
      <c r="G51" s="40">
        <f t="shared" si="6"/>
        <v>8</v>
      </c>
      <c r="H51" s="39">
        <v>8</v>
      </c>
      <c r="I51" s="39" t="s">
        <v>239</v>
      </c>
      <c r="J51" s="39"/>
      <c r="K51" s="39" t="s">
        <v>62</v>
      </c>
      <c r="L51" s="41">
        <v>15</v>
      </c>
      <c r="M51" s="39" t="s">
        <v>76</v>
      </c>
      <c r="N51" s="42" t="s">
        <v>64</v>
      </c>
      <c r="O51" s="39" t="s">
        <v>64</v>
      </c>
      <c r="P51" s="41" t="s">
        <v>64</v>
      </c>
      <c r="Q51" s="39" t="s">
        <v>64</v>
      </c>
      <c r="R51" s="41" t="s">
        <v>64</v>
      </c>
      <c r="S51" s="39" t="s">
        <v>64</v>
      </c>
      <c r="T51" s="41" t="s">
        <v>64</v>
      </c>
      <c r="U51" s="39" t="s">
        <v>64</v>
      </c>
      <c r="V51" s="41">
        <f>L51</f>
        <v>15</v>
      </c>
      <c r="W51" s="110">
        <f>AE51</f>
        <v>120</v>
      </c>
      <c r="X51" s="43" t="s">
        <v>70</v>
      </c>
      <c r="Y51" s="44" t="s">
        <v>64</v>
      </c>
      <c r="Z51" s="44" t="s">
        <v>64</v>
      </c>
      <c r="AA51" s="44" t="s">
        <v>64</v>
      </c>
      <c r="AB51" s="39"/>
      <c r="AC51" s="39"/>
      <c r="AD51" s="45"/>
      <c r="AE51" s="46">
        <f t="shared" si="4"/>
        <v>120</v>
      </c>
      <c r="AF51" s="39"/>
      <c r="AG51" s="39"/>
      <c r="AH51" s="39"/>
      <c r="AI51" s="39"/>
      <c r="AJ51" s="39"/>
      <c r="AK51" s="39"/>
      <c r="AL51" s="39"/>
      <c r="AM51" s="39"/>
      <c r="AN51" s="39">
        <v>6</v>
      </c>
      <c r="AO51" s="39"/>
      <c r="AP51" s="39"/>
      <c r="AQ51" s="39"/>
      <c r="AR51" s="39"/>
      <c r="AS51" s="39"/>
      <c r="AT51" s="39"/>
      <c r="AU51" s="39"/>
      <c r="AV51" s="39"/>
      <c r="AW51" s="39"/>
      <c r="AX51" s="39"/>
      <c r="AY51" s="39"/>
      <c r="AZ51" s="39"/>
      <c r="BA51" s="39"/>
      <c r="BB51" s="39">
        <v>2</v>
      </c>
      <c r="BC51" s="39"/>
      <c r="BD51" s="39"/>
      <c r="BE51" s="39"/>
      <c r="BF51" s="36"/>
      <c r="BH51" s="36"/>
    </row>
    <row r="52" spans="1:60" ht="105" x14ac:dyDescent="0.2">
      <c r="A52" s="47">
        <v>36</v>
      </c>
      <c r="B52" s="48" t="s">
        <v>58</v>
      </c>
      <c r="C52" s="48" t="s">
        <v>59</v>
      </c>
      <c r="D52" s="47">
        <v>3022000000234</v>
      </c>
      <c r="E52" s="47">
        <v>49</v>
      </c>
      <c r="F52" s="48" t="s">
        <v>240</v>
      </c>
      <c r="G52" s="58">
        <f t="shared" si="6"/>
        <v>989</v>
      </c>
      <c r="H52" s="59">
        <v>989</v>
      </c>
      <c r="I52" s="48" t="s">
        <v>241</v>
      </c>
      <c r="J52" s="48"/>
      <c r="K52" s="48" t="s">
        <v>62</v>
      </c>
      <c r="L52" s="50">
        <v>1.25</v>
      </c>
      <c r="M52" s="48" t="s">
        <v>76</v>
      </c>
      <c r="N52" s="51">
        <v>1.5</v>
      </c>
      <c r="O52" s="48" t="s">
        <v>76</v>
      </c>
      <c r="P52" s="50">
        <v>1.93</v>
      </c>
      <c r="Q52" s="48" t="s">
        <v>76</v>
      </c>
      <c r="R52" s="50" t="s">
        <v>64</v>
      </c>
      <c r="S52" s="48" t="s">
        <v>64</v>
      </c>
      <c r="T52" s="50" t="s">
        <v>64</v>
      </c>
      <c r="U52" s="48" t="s">
        <v>64</v>
      </c>
      <c r="V52" s="50">
        <f>ROUND((L52+N52+P52)/3,2)</f>
        <v>1.56</v>
      </c>
      <c r="W52" s="77"/>
      <c r="X52" s="52">
        <v>1.5</v>
      </c>
      <c r="Y52" s="53" t="s">
        <v>87</v>
      </c>
      <c r="Z52" s="54" t="s">
        <v>88</v>
      </c>
      <c r="AA52" s="54" t="s">
        <v>89</v>
      </c>
      <c r="AB52" s="66"/>
      <c r="AC52" s="57"/>
      <c r="AD52" s="55">
        <f t="shared" si="3"/>
        <v>1483.5</v>
      </c>
      <c r="AE52" s="60">
        <f t="shared" si="4"/>
        <v>1542.8400000000001</v>
      </c>
      <c r="AF52" s="57"/>
      <c r="AG52" s="57">
        <v>200</v>
      </c>
      <c r="AH52" s="57">
        <v>15</v>
      </c>
      <c r="AI52" s="57"/>
      <c r="AJ52" s="57">
        <v>50</v>
      </c>
      <c r="AK52" s="57"/>
      <c r="AL52" s="57"/>
      <c r="AM52" s="57">
        <v>84</v>
      </c>
      <c r="AN52" s="57">
        <v>300</v>
      </c>
      <c r="AO52" s="57"/>
      <c r="AP52" s="57"/>
      <c r="AQ52" s="57"/>
      <c r="AR52" s="57">
        <v>80</v>
      </c>
      <c r="AS52" s="57"/>
      <c r="AT52" s="57">
        <v>10</v>
      </c>
      <c r="AU52" s="57">
        <v>100</v>
      </c>
      <c r="AV52" s="57">
        <v>100</v>
      </c>
      <c r="AW52" s="57"/>
      <c r="AX52" s="57">
        <v>25</v>
      </c>
      <c r="AY52" s="57"/>
      <c r="AZ52" s="57"/>
      <c r="BA52" s="57"/>
      <c r="BB52" s="57">
        <v>25</v>
      </c>
      <c r="BC52" s="57"/>
      <c r="BD52" s="57"/>
      <c r="BE52" s="57"/>
      <c r="BF52" s="36"/>
      <c r="BH52" s="36"/>
    </row>
    <row r="53" spans="1:60" ht="60" x14ac:dyDescent="0.2">
      <c r="A53" s="38">
        <v>36</v>
      </c>
      <c r="B53" s="39" t="s">
        <v>58</v>
      </c>
      <c r="C53" s="39" t="s">
        <v>59</v>
      </c>
      <c r="D53" s="38">
        <v>3022000731145</v>
      </c>
      <c r="E53" s="38">
        <v>50</v>
      </c>
      <c r="F53" s="39" t="s">
        <v>242</v>
      </c>
      <c r="G53" s="40">
        <f t="shared" si="6"/>
        <v>10</v>
      </c>
      <c r="H53" s="39">
        <v>10</v>
      </c>
      <c r="I53" s="39" t="s">
        <v>243</v>
      </c>
      <c r="J53" s="39" t="s">
        <v>160</v>
      </c>
      <c r="K53" s="39" t="s">
        <v>62</v>
      </c>
      <c r="L53" s="41">
        <v>99</v>
      </c>
      <c r="M53" s="39" t="s">
        <v>114</v>
      </c>
      <c r="N53" s="42">
        <v>108.96</v>
      </c>
      <c r="O53" s="39" t="s">
        <v>114</v>
      </c>
      <c r="P53" s="41">
        <v>124.9</v>
      </c>
      <c r="Q53" s="39" t="s">
        <v>114</v>
      </c>
      <c r="R53" s="41" t="s">
        <v>64</v>
      </c>
      <c r="S53" s="39" t="s">
        <v>64</v>
      </c>
      <c r="T53" s="41" t="s">
        <v>64</v>
      </c>
      <c r="U53" s="39" t="s">
        <v>64</v>
      </c>
      <c r="V53" s="41">
        <f>ROUND((L53+N53+P53)/3,2)</f>
        <v>110.95</v>
      </c>
      <c r="W53" s="110">
        <f>AE53</f>
        <v>1109.5</v>
      </c>
      <c r="X53" s="43" t="s">
        <v>65</v>
      </c>
      <c r="Y53" s="44" t="s">
        <v>64</v>
      </c>
      <c r="Z53" s="44" t="s">
        <v>64</v>
      </c>
      <c r="AA53" s="44" t="s">
        <v>64</v>
      </c>
      <c r="AB53" s="39"/>
      <c r="AC53" s="39"/>
      <c r="AD53" s="45"/>
      <c r="AE53" s="46">
        <f t="shared" si="4"/>
        <v>1109.5</v>
      </c>
      <c r="AF53" s="39"/>
      <c r="AG53" s="39"/>
      <c r="AH53" s="39"/>
      <c r="AI53" s="39"/>
      <c r="AJ53" s="39"/>
      <c r="AK53" s="39"/>
      <c r="AL53" s="39"/>
      <c r="AM53" s="39">
        <v>10</v>
      </c>
      <c r="AN53" s="39"/>
      <c r="AO53" s="39"/>
      <c r="AP53" s="39"/>
      <c r="AQ53" s="39"/>
      <c r="AR53" s="39"/>
      <c r="AS53" s="39"/>
      <c r="AT53" s="39"/>
      <c r="AU53" s="39"/>
      <c r="AV53" s="39"/>
      <c r="AW53" s="39"/>
      <c r="AX53" s="39"/>
      <c r="AY53" s="39"/>
      <c r="AZ53" s="39"/>
      <c r="BA53" s="39"/>
      <c r="BB53" s="39"/>
      <c r="BC53" s="39"/>
      <c r="BD53" s="39"/>
      <c r="BE53" s="39"/>
      <c r="BF53" s="36"/>
      <c r="BH53" s="36"/>
    </row>
    <row r="54" spans="1:60" ht="75" x14ac:dyDescent="0.2">
      <c r="A54" s="47">
        <v>36</v>
      </c>
      <c r="B54" s="48" t="s">
        <v>58</v>
      </c>
      <c r="C54" s="48" t="s">
        <v>59</v>
      </c>
      <c r="D54" s="47">
        <v>3021000000397</v>
      </c>
      <c r="E54" s="47">
        <v>51</v>
      </c>
      <c r="F54" s="48" t="s">
        <v>244</v>
      </c>
      <c r="G54" s="58">
        <f t="shared" si="6"/>
        <v>159</v>
      </c>
      <c r="H54" s="59">
        <v>159</v>
      </c>
      <c r="I54" s="48" t="s">
        <v>245</v>
      </c>
      <c r="J54" s="48"/>
      <c r="K54" s="48" t="s">
        <v>62</v>
      </c>
      <c r="L54" s="50">
        <v>23.98</v>
      </c>
      <c r="M54" s="48" t="s">
        <v>76</v>
      </c>
      <c r="N54" s="51" t="s">
        <v>64</v>
      </c>
      <c r="O54" s="48" t="s">
        <v>64</v>
      </c>
      <c r="P54" s="50" t="s">
        <v>64</v>
      </c>
      <c r="Q54" s="48" t="s">
        <v>64</v>
      </c>
      <c r="R54" s="50" t="s">
        <v>64</v>
      </c>
      <c r="S54" s="48" t="s">
        <v>64</v>
      </c>
      <c r="T54" s="50" t="s">
        <v>64</v>
      </c>
      <c r="U54" s="48" t="s">
        <v>64</v>
      </c>
      <c r="V54" s="50">
        <f>L54</f>
        <v>23.98</v>
      </c>
      <c r="W54" s="77"/>
      <c r="X54" s="52">
        <v>20.83</v>
      </c>
      <c r="Y54" s="53" t="s">
        <v>188</v>
      </c>
      <c r="Z54" s="54" t="s">
        <v>189</v>
      </c>
      <c r="AA54" s="54" t="s">
        <v>190</v>
      </c>
      <c r="AB54" s="66"/>
      <c r="AC54" s="57"/>
      <c r="AD54" s="55">
        <f t="shared" si="3"/>
        <v>3311.97</v>
      </c>
      <c r="AE54" s="60">
        <f t="shared" si="4"/>
        <v>3812.82</v>
      </c>
      <c r="AF54" s="57"/>
      <c r="AG54" s="57">
        <v>10</v>
      </c>
      <c r="AH54" s="57"/>
      <c r="AI54" s="57"/>
      <c r="AJ54" s="57">
        <v>2</v>
      </c>
      <c r="AK54" s="57"/>
      <c r="AL54" s="57">
        <v>3</v>
      </c>
      <c r="AM54" s="57"/>
      <c r="AN54" s="57"/>
      <c r="AO54" s="57">
        <v>1</v>
      </c>
      <c r="AP54" s="57"/>
      <c r="AQ54" s="57">
        <v>5</v>
      </c>
      <c r="AR54" s="57"/>
      <c r="AS54" s="57"/>
      <c r="AT54" s="57">
        <v>3</v>
      </c>
      <c r="AU54" s="57">
        <v>50</v>
      </c>
      <c r="AV54" s="57">
        <v>50</v>
      </c>
      <c r="AW54" s="57"/>
      <c r="AX54" s="59"/>
      <c r="AY54" s="57"/>
      <c r="AZ54" s="57">
        <v>2</v>
      </c>
      <c r="BA54" s="57">
        <v>3</v>
      </c>
      <c r="BB54" s="57">
        <v>10</v>
      </c>
      <c r="BC54" s="57">
        <v>6</v>
      </c>
      <c r="BD54" s="57">
        <v>2</v>
      </c>
      <c r="BE54" s="57">
        <v>12</v>
      </c>
      <c r="BF54" s="36"/>
      <c r="BH54" s="36"/>
    </row>
    <row r="55" spans="1:60" ht="60" x14ac:dyDescent="0.2">
      <c r="A55" s="47">
        <v>36</v>
      </c>
      <c r="B55" s="48" t="s">
        <v>58</v>
      </c>
      <c r="C55" s="48" t="s">
        <v>59</v>
      </c>
      <c r="D55" s="47">
        <v>3022000000190</v>
      </c>
      <c r="E55" s="47">
        <v>52</v>
      </c>
      <c r="F55" s="57" t="s">
        <v>246</v>
      </c>
      <c r="G55" s="49">
        <f t="shared" si="6"/>
        <v>30</v>
      </c>
      <c r="H55" s="48">
        <v>30</v>
      </c>
      <c r="I55" s="48" t="s">
        <v>247</v>
      </c>
      <c r="J55" s="48"/>
      <c r="K55" s="48" t="s">
        <v>62</v>
      </c>
      <c r="L55" s="50">
        <v>25.28</v>
      </c>
      <c r="M55" s="48" t="s">
        <v>97</v>
      </c>
      <c r="N55" s="51">
        <v>24.3</v>
      </c>
      <c r="O55" s="48" t="s">
        <v>97</v>
      </c>
      <c r="P55" s="50">
        <v>21</v>
      </c>
      <c r="Q55" s="48" t="s">
        <v>97</v>
      </c>
      <c r="R55" s="50" t="s">
        <v>64</v>
      </c>
      <c r="S55" s="48" t="s">
        <v>64</v>
      </c>
      <c r="T55" s="50" t="s">
        <v>64</v>
      </c>
      <c r="U55" s="48" t="s">
        <v>64</v>
      </c>
      <c r="V55" s="50">
        <f>ROUND((L55+N55+P55)/3,2)</f>
        <v>23.53</v>
      </c>
      <c r="W55" s="107"/>
      <c r="X55" s="61">
        <v>16</v>
      </c>
      <c r="Y55" s="54" t="s">
        <v>87</v>
      </c>
      <c r="Z55" s="54" t="s">
        <v>88</v>
      </c>
      <c r="AA55" s="54" t="s">
        <v>89</v>
      </c>
      <c r="AB55" s="66"/>
      <c r="AC55" s="48"/>
      <c r="AD55" s="55">
        <f t="shared" si="3"/>
        <v>480</v>
      </c>
      <c r="AE55" s="60">
        <f t="shared" si="4"/>
        <v>705.90000000000009</v>
      </c>
      <c r="AF55" s="49"/>
      <c r="AG55" s="49">
        <v>30</v>
      </c>
      <c r="AH55" s="49"/>
      <c r="AI55" s="49"/>
      <c r="AJ55" s="49"/>
      <c r="AK55" s="49"/>
      <c r="AL55" s="49"/>
      <c r="AM55" s="49"/>
      <c r="AN55" s="49"/>
      <c r="AO55" s="49"/>
      <c r="AP55" s="49"/>
      <c r="AQ55" s="49"/>
      <c r="AR55" s="49"/>
      <c r="AS55" s="49"/>
      <c r="AT55" s="49"/>
      <c r="AU55" s="49"/>
      <c r="AV55" s="49"/>
      <c r="AW55" s="49"/>
      <c r="AX55" s="49"/>
      <c r="AY55" s="49"/>
      <c r="AZ55" s="49"/>
      <c r="BA55" s="49"/>
      <c r="BB55" s="49"/>
      <c r="BC55" s="49"/>
      <c r="BD55" s="57"/>
      <c r="BE55" s="57"/>
      <c r="BF55" s="36"/>
      <c r="BH55" s="36"/>
    </row>
    <row r="56" spans="1:60" ht="75" x14ac:dyDescent="0.2">
      <c r="A56" s="47">
        <v>36</v>
      </c>
      <c r="B56" s="48" t="s">
        <v>58</v>
      </c>
      <c r="C56" s="48" t="s">
        <v>59</v>
      </c>
      <c r="D56" s="47">
        <v>3021000000399</v>
      </c>
      <c r="E56" s="47">
        <v>53</v>
      </c>
      <c r="F56" s="48" t="s">
        <v>248</v>
      </c>
      <c r="G56" s="58">
        <f t="shared" si="6"/>
        <v>52</v>
      </c>
      <c r="H56" s="59">
        <v>52</v>
      </c>
      <c r="I56" s="48" t="s">
        <v>249</v>
      </c>
      <c r="J56" s="48"/>
      <c r="K56" s="48" t="s">
        <v>62</v>
      </c>
      <c r="L56" s="50">
        <v>17.100000000000001</v>
      </c>
      <c r="M56" s="48" t="s">
        <v>76</v>
      </c>
      <c r="N56" s="51" t="s">
        <v>64</v>
      </c>
      <c r="O56" s="48" t="s">
        <v>64</v>
      </c>
      <c r="P56" s="50" t="s">
        <v>64</v>
      </c>
      <c r="Q56" s="48" t="s">
        <v>64</v>
      </c>
      <c r="R56" s="50" t="s">
        <v>64</v>
      </c>
      <c r="S56" s="48" t="s">
        <v>64</v>
      </c>
      <c r="T56" s="50" t="s">
        <v>64</v>
      </c>
      <c r="U56" s="48" t="s">
        <v>64</v>
      </c>
      <c r="V56" s="50">
        <f>L56</f>
        <v>17.100000000000001</v>
      </c>
      <c r="W56" s="77"/>
      <c r="X56" s="52">
        <v>16.79</v>
      </c>
      <c r="Y56" s="53" t="s">
        <v>188</v>
      </c>
      <c r="Z56" s="54" t="s">
        <v>189</v>
      </c>
      <c r="AA56" s="54" t="s">
        <v>190</v>
      </c>
      <c r="AB56" s="66"/>
      <c r="AC56" s="57"/>
      <c r="AD56" s="55">
        <f t="shared" si="3"/>
        <v>873.07999999999993</v>
      </c>
      <c r="AE56" s="60">
        <f t="shared" si="4"/>
        <v>889.2</v>
      </c>
      <c r="AF56" s="57"/>
      <c r="AG56" s="57">
        <v>10</v>
      </c>
      <c r="AH56" s="57"/>
      <c r="AI56" s="57"/>
      <c r="AJ56" s="57">
        <v>2</v>
      </c>
      <c r="AK56" s="57"/>
      <c r="AL56" s="57">
        <v>1</v>
      </c>
      <c r="AM56" s="57"/>
      <c r="AN56" s="57"/>
      <c r="AO56" s="57">
        <v>1</v>
      </c>
      <c r="AP56" s="57"/>
      <c r="AQ56" s="57"/>
      <c r="AR56" s="57"/>
      <c r="AS56" s="57"/>
      <c r="AT56" s="57">
        <v>2</v>
      </c>
      <c r="AU56" s="57">
        <v>2</v>
      </c>
      <c r="AV56" s="57"/>
      <c r="AW56" s="57"/>
      <c r="AX56" s="57"/>
      <c r="AY56" s="57"/>
      <c r="AZ56" s="57"/>
      <c r="BA56" s="57">
        <v>6</v>
      </c>
      <c r="BB56" s="57">
        <v>10</v>
      </c>
      <c r="BC56" s="57">
        <v>6</v>
      </c>
      <c r="BD56" s="57"/>
      <c r="BE56" s="57">
        <v>12</v>
      </c>
      <c r="BF56" s="36"/>
      <c r="BH56" s="36"/>
    </row>
    <row r="57" spans="1:60" ht="75" x14ac:dyDescent="0.2">
      <c r="A57" s="47">
        <v>36</v>
      </c>
      <c r="B57" s="48" t="s">
        <v>58</v>
      </c>
      <c r="C57" s="48" t="s">
        <v>59</v>
      </c>
      <c r="D57" s="47">
        <v>3022000731148</v>
      </c>
      <c r="E57" s="47">
        <v>54</v>
      </c>
      <c r="F57" s="57" t="s">
        <v>250</v>
      </c>
      <c r="G57" s="49">
        <f t="shared" si="6"/>
        <v>135</v>
      </c>
      <c r="H57" s="48">
        <v>135</v>
      </c>
      <c r="I57" s="48" t="s">
        <v>251</v>
      </c>
      <c r="J57" s="48" t="s">
        <v>252</v>
      </c>
      <c r="K57" s="48" t="s">
        <v>62</v>
      </c>
      <c r="L57" s="50">
        <v>35.5</v>
      </c>
      <c r="M57" s="48" t="s">
        <v>227</v>
      </c>
      <c r="N57" s="51">
        <v>26.5</v>
      </c>
      <c r="O57" s="48" t="s">
        <v>227</v>
      </c>
      <c r="P57" s="50">
        <v>29.7</v>
      </c>
      <c r="Q57" s="48" t="s">
        <v>227</v>
      </c>
      <c r="R57" s="50" t="s">
        <v>64</v>
      </c>
      <c r="S57" s="48" t="s">
        <v>64</v>
      </c>
      <c r="T57" s="50" t="s">
        <v>64</v>
      </c>
      <c r="U57" s="48" t="s">
        <v>64</v>
      </c>
      <c r="V57" s="50">
        <f t="shared" ref="V57:V78" si="8">ROUND((L57+N57+P57)/3,2)</f>
        <v>30.57</v>
      </c>
      <c r="W57" s="107"/>
      <c r="X57" s="61">
        <v>22</v>
      </c>
      <c r="Y57" s="54" t="s">
        <v>87</v>
      </c>
      <c r="Z57" s="54" t="s">
        <v>88</v>
      </c>
      <c r="AA57" s="54" t="s">
        <v>89</v>
      </c>
      <c r="AB57" s="66"/>
      <c r="AC57" s="48"/>
      <c r="AD57" s="55">
        <f t="shared" si="3"/>
        <v>2970</v>
      </c>
      <c r="AE57" s="60">
        <f t="shared" si="4"/>
        <v>4126.95</v>
      </c>
      <c r="AF57" s="49"/>
      <c r="AG57" s="49">
        <v>30</v>
      </c>
      <c r="AH57" s="49"/>
      <c r="AI57" s="49"/>
      <c r="AJ57" s="49">
        <v>10</v>
      </c>
      <c r="AK57" s="49">
        <v>5</v>
      </c>
      <c r="AL57" s="49"/>
      <c r="AM57" s="49">
        <v>50</v>
      </c>
      <c r="AN57" s="49"/>
      <c r="AO57" s="49"/>
      <c r="AP57" s="49"/>
      <c r="AQ57" s="49"/>
      <c r="AR57" s="49"/>
      <c r="AS57" s="49"/>
      <c r="AT57" s="49"/>
      <c r="AU57" s="49"/>
      <c r="AV57" s="49"/>
      <c r="AW57" s="49">
        <v>30</v>
      </c>
      <c r="AX57" s="49"/>
      <c r="AY57" s="49"/>
      <c r="AZ57" s="49">
        <v>10</v>
      </c>
      <c r="BA57" s="49"/>
      <c r="BB57" s="49"/>
      <c r="BC57" s="49"/>
      <c r="BD57" s="57"/>
      <c r="BE57" s="57"/>
      <c r="BF57" s="36"/>
      <c r="BH57" s="36"/>
    </row>
    <row r="58" spans="1:60" ht="60" x14ac:dyDescent="0.2">
      <c r="A58" s="71">
        <v>36</v>
      </c>
      <c r="B58" s="62" t="s">
        <v>58</v>
      </c>
      <c r="C58" s="62" t="s">
        <v>59</v>
      </c>
      <c r="D58" s="62">
        <v>3022000000160</v>
      </c>
      <c r="E58" s="71">
        <v>55</v>
      </c>
      <c r="F58" s="62" t="s">
        <v>253</v>
      </c>
      <c r="G58" s="62">
        <f t="shared" si="6"/>
        <v>199</v>
      </c>
      <c r="H58" s="62">
        <v>199</v>
      </c>
      <c r="I58" s="62" t="s">
        <v>254</v>
      </c>
      <c r="J58" s="62"/>
      <c r="K58" s="62" t="s">
        <v>62</v>
      </c>
      <c r="L58" s="62">
        <v>35.9</v>
      </c>
      <c r="M58" s="62" t="s">
        <v>97</v>
      </c>
      <c r="N58" s="62">
        <v>31.55</v>
      </c>
      <c r="O58" s="62" t="s">
        <v>97</v>
      </c>
      <c r="P58" s="62">
        <v>22.33</v>
      </c>
      <c r="Q58" s="62" t="s">
        <v>97</v>
      </c>
      <c r="R58" s="62" t="s">
        <v>64</v>
      </c>
      <c r="S58" s="62" t="s">
        <v>64</v>
      </c>
      <c r="T58" s="62" t="s">
        <v>64</v>
      </c>
      <c r="U58" s="62" t="s">
        <v>64</v>
      </c>
      <c r="V58" s="62">
        <f t="shared" si="8"/>
        <v>29.93</v>
      </c>
      <c r="W58" s="67"/>
      <c r="X58" s="63">
        <v>20</v>
      </c>
      <c r="Y58" s="64" t="s">
        <v>87</v>
      </c>
      <c r="Z58" s="64" t="s">
        <v>88</v>
      </c>
      <c r="AA58" s="64" t="s">
        <v>89</v>
      </c>
      <c r="AB58" s="62"/>
      <c r="AC58" s="62"/>
      <c r="AD58" s="63">
        <f t="shared" si="3"/>
        <v>3980</v>
      </c>
      <c r="AE58" s="72">
        <f t="shared" si="4"/>
        <v>5956.07</v>
      </c>
      <c r="AF58" s="62"/>
      <c r="AG58" s="62">
        <v>30</v>
      </c>
      <c r="AH58" s="62">
        <v>5</v>
      </c>
      <c r="AI58" s="62">
        <v>30</v>
      </c>
      <c r="AJ58" s="62">
        <v>15</v>
      </c>
      <c r="AK58" s="62"/>
      <c r="AL58" s="62">
        <v>7</v>
      </c>
      <c r="AM58" s="62">
        <v>22</v>
      </c>
      <c r="AN58" s="62">
        <v>10</v>
      </c>
      <c r="AO58" s="62">
        <v>5</v>
      </c>
      <c r="AP58" s="62">
        <v>20</v>
      </c>
      <c r="AQ58" s="62"/>
      <c r="AR58" s="62"/>
      <c r="AS58" s="62"/>
      <c r="AT58" s="62"/>
      <c r="AU58" s="62">
        <v>15</v>
      </c>
      <c r="AV58" s="62">
        <v>30</v>
      </c>
      <c r="AW58" s="62"/>
      <c r="AX58" s="62"/>
      <c r="AY58" s="62"/>
      <c r="AZ58" s="62">
        <v>5</v>
      </c>
      <c r="BA58" s="62"/>
      <c r="BB58" s="62">
        <v>5</v>
      </c>
      <c r="BC58" s="62"/>
      <c r="BD58" s="62"/>
      <c r="BE58" s="62"/>
      <c r="BF58" s="36"/>
      <c r="BH58" s="36"/>
    </row>
    <row r="59" spans="1:60" ht="75" x14ac:dyDescent="0.2">
      <c r="A59" s="47">
        <v>36</v>
      </c>
      <c r="B59" s="48" t="s">
        <v>58</v>
      </c>
      <c r="C59" s="48" t="s">
        <v>59</v>
      </c>
      <c r="D59" s="47">
        <v>3021000704204</v>
      </c>
      <c r="E59" s="47">
        <v>56</v>
      </c>
      <c r="F59" s="57" t="s">
        <v>255</v>
      </c>
      <c r="G59" s="49">
        <f t="shared" si="6"/>
        <v>14</v>
      </c>
      <c r="H59" s="48">
        <v>14</v>
      </c>
      <c r="I59" s="48" t="s">
        <v>256</v>
      </c>
      <c r="J59" s="48" t="s">
        <v>160</v>
      </c>
      <c r="K59" s="48" t="s">
        <v>62</v>
      </c>
      <c r="L59" s="50">
        <v>53.9</v>
      </c>
      <c r="M59" s="48" t="s">
        <v>114</v>
      </c>
      <c r="N59" s="51">
        <v>56.7</v>
      </c>
      <c r="O59" s="48" t="s">
        <v>114</v>
      </c>
      <c r="P59" s="50">
        <v>57.25</v>
      </c>
      <c r="Q59" s="48" t="s">
        <v>114</v>
      </c>
      <c r="R59" s="50" t="s">
        <v>64</v>
      </c>
      <c r="S59" s="48" t="s">
        <v>64</v>
      </c>
      <c r="T59" s="50" t="s">
        <v>64</v>
      </c>
      <c r="U59" s="48" t="s">
        <v>64</v>
      </c>
      <c r="V59" s="50">
        <f t="shared" si="8"/>
        <v>55.95</v>
      </c>
      <c r="W59" s="107"/>
      <c r="X59" s="61">
        <v>30</v>
      </c>
      <c r="Y59" s="54" t="s">
        <v>87</v>
      </c>
      <c r="Z59" s="54" t="s">
        <v>88</v>
      </c>
      <c r="AA59" s="54" t="s">
        <v>89</v>
      </c>
      <c r="AB59" s="66"/>
      <c r="AC59" s="48"/>
      <c r="AD59" s="55">
        <f t="shared" si="3"/>
        <v>420</v>
      </c>
      <c r="AE59" s="60">
        <f t="shared" si="4"/>
        <v>783.30000000000007</v>
      </c>
      <c r="AF59" s="49"/>
      <c r="AG59" s="49"/>
      <c r="AH59" s="49"/>
      <c r="AI59" s="49"/>
      <c r="AJ59" s="49"/>
      <c r="AK59" s="49"/>
      <c r="AL59" s="49"/>
      <c r="AM59" s="49">
        <v>6</v>
      </c>
      <c r="AN59" s="49"/>
      <c r="AO59" s="49"/>
      <c r="AP59" s="49">
        <v>2</v>
      </c>
      <c r="AQ59" s="49"/>
      <c r="AR59" s="49"/>
      <c r="AS59" s="49">
        <v>6</v>
      </c>
      <c r="AT59" s="49"/>
      <c r="AU59" s="49"/>
      <c r="AV59" s="49"/>
      <c r="AW59" s="49"/>
      <c r="AX59" s="49"/>
      <c r="AY59" s="49"/>
      <c r="AZ59" s="49"/>
      <c r="BA59" s="49"/>
      <c r="BB59" s="49"/>
      <c r="BC59" s="49"/>
      <c r="BD59" s="57"/>
      <c r="BE59" s="57"/>
      <c r="BF59" s="36"/>
      <c r="BH59" s="36"/>
    </row>
    <row r="60" spans="1:60" ht="90" x14ac:dyDescent="0.2">
      <c r="A60" s="47">
        <v>36</v>
      </c>
      <c r="B60" s="48" t="s">
        <v>58</v>
      </c>
      <c r="C60" s="48" t="s">
        <v>59</v>
      </c>
      <c r="D60" s="47">
        <v>3022000000280</v>
      </c>
      <c r="E60" s="47">
        <v>57</v>
      </c>
      <c r="F60" s="48" t="s">
        <v>257</v>
      </c>
      <c r="G60" s="58">
        <f t="shared" si="6"/>
        <v>276</v>
      </c>
      <c r="H60" s="59">
        <v>276</v>
      </c>
      <c r="I60" s="48" t="s">
        <v>258</v>
      </c>
      <c r="J60" s="48" t="s">
        <v>259</v>
      </c>
      <c r="K60" s="48" t="s">
        <v>62</v>
      </c>
      <c r="L60" s="50">
        <v>28</v>
      </c>
      <c r="M60" s="48" t="s">
        <v>76</v>
      </c>
      <c r="N60" s="51">
        <v>24.3</v>
      </c>
      <c r="O60" s="48" t="s">
        <v>76</v>
      </c>
      <c r="P60" s="50">
        <v>20.48</v>
      </c>
      <c r="Q60" s="48" t="s">
        <v>76</v>
      </c>
      <c r="R60" s="50" t="s">
        <v>64</v>
      </c>
      <c r="S60" s="48" t="s">
        <v>64</v>
      </c>
      <c r="T60" s="50" t="s">
        <v>64</v>
      </c>
      <c r="U60" s="48" t="s">
        <v>64</v>
      </c>
      <c r="V60" s="50">
        <f t="shared" si="8"/>
        <v>24.26</v>
      </c>
      <c r="W60" s="77"/>
      <c r="X60" s="52">
        <v>23.5</v>
      </c>
      <c r="Y60" s="53" t="s">
        <v>260</v>
      </c>
      <c r="Z60" s="54" t="s">
        <v>261</v>
      </c>
      <c r="AA60" s="54" t="s">
        <v>262</v>
      </c>
      <c r="AB60" s="66"/>
      <c r="AC60" s="57"/>
      <c r="AD60" s="55">
        <f t="shared" si="3"/>
        <v>6486</v>
      </c>
      <c r="AE60" s="60">
        <f t="shared" si="4"/>
        <v>6695.76</v>
      </c>
      <c r="AF60" s="57"/>
      <c r="AG60" s="57"/>
      <c r="AH60" s="57">
        <v>6</v>
      </c>
      <c r="AI60" s="57">
        <v>30</v>
      </c>
      <c r="AJ60" s="57">
        <v>15</v>
      </c>
      <c r="AK60" s="57"/>
      <c r="AL60" s="57"/>
      <c r="AM60" s="57"/>
      <c r="AN60" s="57">
        <v>10</v>
      </c>
      <c r="AO60" s="57">
        <v>5</v>
      </c>
      <c r="AP60" s="57">
        <v>20</v>
      </c>
      <c r="AQ60" s="57"/>
      <c r="AR60" s="57"/>
      <c r="AS60" s="57"/>
      <c r="AT60" s="57"/>
      <c r="AU60" s="57">
        <v>50</v>
      </c>
      <c r="AV60" s="57"/>
      <c r="AW60" s="57">
        <v>45</v>
      </c>
      <c r="AX60" s="57"/>
      <c r="AY60" s="57"/>
      <c r="AZ60" s="57">
        <v>5</v>
      </c>
      <c r="BA60" s="57">
        <v>50</v>
      </c>
      <c r="BB60" s="57">
        <v>5</v>
      </c>
      <c r="BC60" s="57">
        <v>5</v>
      </c>
      <c r="BD60" s="57">
        <v>15</v>
      </c>
      <c r="BE60" s="57">
        <v>15</v>
      </c>
      <c r="BF60" s="36"/>
      <c r="BH60" s="36"/>
    </row>
    <row r="61" spans="1:60" ht="60" x14ac:dyDescent="0.2">
      <c r="A61" s="47">
        <v>36</v>
      </c>
      <c r="B61" s="48" t="s">
        <v>58</v>
      </c>
      <c r="C61" s="48" t="s">
        <v>59</v>
      </c>
      <c r="D61" s="47">
        <v>3021000704198</v>
      </c>
      <c r="E61" s="47">
        <v>58</v>
      </c>
      <c r="F61" s="48" t="s">
        <v>263</v>
      </c>
      <c r="G61" s="58">
        <f t="shared" si="6"/>
        <v>19</v>
      </c>
      <c r="H61" s="59">
        <v>19</v>
      </c>
      <c r="I61" s="48" t="s">
        <v>264</v>
      </c>
      <c r="J61" s="48" t="s">
        <v>149</v>
      </c>
      <c r="K61" s="48" t="s">
        <v>62</v>
      </c>
      <c r="L61" s="50">
        <v>119</v>
      </c>
      <c r="M61" s="48" t="s">
        <v>265</v>
      </c>
      <c r="N61" s="51">
        <v>119</v>
      </c>
      <c r="O61" s="48" t="s">
        <v>265</v>
      </c>
      <c r="P61" s="50">
        <v>91.9</v>
      </c>
      <c r="Q61" s="48" t="s">
        <v>265</v>
      </c>
      <c r="R61" s="50" t="s">
        <v>64</v>
      </c>
      <c r="S61" s="48" t="s">
        <v>64</v>
      </c>
      <c r="T61" s="50" t="s">
        <v>64</v>
      </c>
      <c r="U61" s="48" t="s">
        <v>64</v>
      </c>
      <c r="V61" s="50">
        <f t="shared" si="8"/>
        <v>109.97</v>
      </c>
      <c r="W61" s="77"/>
      <c r="X61" s="52">
        <v>44</v>
      </c>
      <c r="Y61" s="53" t="s">
        <v>171</v>
      </c>
      <c r="Z61" s="54" t="s">
        <v>172</v>
      </c>
      <c r="AA61" s="54" t="s">
        <v>173</v>
      </c>
      <c r="AB61" s="66"/>
      <c r="AC61" s="57"/>
      <c r="AD61" s="55">
        <f t="shared" si="3"/>
        <v>836</v>
      </c>
      <c r="AE61" s="60">
        <f t="shared" si="4"/>
        <v>2089.4299999999998</v>
      </c>
      <c r="AF61" s="57"/>
      <c r="AG61" s="57"/>
      <c r="AH61" s="57"/>
      <c r="AI61" s="57"/>
      <c r="AJ61" s="57"/>
      <c r="AK61" s="57">
        <v>4</v>
      </c>
      <c r="AL61" s="57">
        <v>2</v>
      </c>
      <c r="AM61" s="57">
        <v>0</v>
      </c>
      <c r="AN61" s="57"/>
      <c r="AO61" s="57"/>
      <c r="AP61" s="57">
        <v>2</v>
      </c>
      <c r="AQ61" s="57">
        <v>2</v>
      </c>
      <c r="AR61" s="57">
        <v>2</v>
      </c>
      <c r="AS61" s="57"/>
      <c r="AT61" s="57"/>
      <c r="AU61" s="57"/>
      <c r="AV61" s="57">
        <v>4</v>
      </c>
      <c r="AW61" s="57"/>
      <c r="AX61" s="57"/>
      <c r="AY61" s="57">
        <v>1</v>
      </c>
      <c r="AZ61" s="57"/>
      <c r="BA61" s="57"/>
      <c r="BB61" s="57">
        <v>2</v>
      </c>
      <c r="BC61" s="57"/>
      <c r="BD61" s="57"/>
      <c r="BE61" s="57"/>
      <c r="BF61" s="36"/>
      <c r="BH61" s="36"/>
    </row>
    <row r="62" spans="1:60" ht="60" x14ac:dyDescent="0.2">
      <c r="A62" s="47">
        <v>36</v>
      </c>
      <c r="B62" s="48" t="s">
        <v>58</v>
      </c>
      <c r="C62" s="48" t="s">
        <v>59</v>
      </c>
      <c r="D62" s="47">
        <v>3021000000650</v>
      </c>
      <c r="E62" s="47">
        <v>59</v>
      </c>
      <c r="F62" s="57" t="s">
        <v>266</v>
      </c>
      <c r="G62" s="49">
        <f t="shared" si="6"/>
        <v>10</v>
      </c>
      <c r="H62" s="48">
        <v>10</v>
      </c>
      <c r="I62" s="48" t="s">
        <v>267</v>
      </c>
      <c r="J62" s="48" t="s">
        <v>92</v>
      </c>
      <c r="K62" s="48" t="s">
        <v>62</v>
      </c>
      <c r="L62" s="50">
        <v>39.9</v>
      </c>
      <c r="M62" s="48" t="s">
        <v>106</v>
      </c>
      <c r="N62" s="51">
        <v>39.99</v>
      </c>
      <c r="O62" s="48" t="s">
        <v>106</v>
      </c>
      <c r="P62" s="50">
        <v>59.99</v>
      </c>
      <c r="Q62" s="48" t="s">
        <v>106</v>
      </c>
      <c r="R62" s="50" t="s">
        <v>64</v>
      </c>
      <c r="S62" s="48" t="s">
        <v>64</v>
      </c>
      <c r="T62" s="50" t="s">
        <v>64</v>
      </c>
      <c r="U62" s="48" t="s">
        <v>64</v>
      </c>
      <c r="V62" s="50">
        <f t="shared" si="8"/>
        <v>46.63</v>
      </c>
      <c r="W62" s="107"/>
      <c r="X62" s="61">
        <v>45</v>
      </c>
      <c r="Y62" s="54" t="s">
        <v>171</v>
      </c>
      <c r="Z62" s="54" t="s">
        <v>172</v>
      </c>
      <c r="AA62" s="54" t="s">
        <v>173</v>
      </c>
      <c r="AB62" s="66"/>
      <c r="AC62" s="48"/>
      <c r="AD62" s="55">
        <f t="shared" si="3"/>
        <v>450</v>
      </c>
      <c r="AE62" s="60">
        <f t="shared" si="4"/>
        <v>466.3</v>
      </c>
      <c r="AF62" s="49"/>
      <c r="AG62" s="49"/>
      <c r="AH62" s="49"/>
      <c r="AI62" s="49"/>
      <c r="AJ62" s="49"/>
      <c r="AK62" s="49"/>
      <c r="AL62" s="49"/>
      <c r="AM62" s="49"/>
      <c r="AN62" s="49">
        <v>10</v>
      </c>
      <c r="AO62" s="49"/>
      <c r="AP62" s="49"/>
      <c r="AQ62" s="49"/>
      <c r="AR62" s="49"/>
      <c r="AS62" s="49"/>
      <c r="AT62" s="49"/>
      <c r="AU62" s="49"/>
      <c r="AV62" s="49"/>
      <c r="AW62" s="49"/>
      <c r="AX62" s="49"/>
      <c r="AY62" s="49"/>
      <c r="AZ62" s="49"/>
      <c r="BA62" s="49"/>
      <c r="BB62" s="49"/>
      <c r="BC62" s="49"/>
      <c r="BD62" s="57"/>
      <c r="BE62" s="57"/>
      <c r="BF62" s="36"/>
      <c r="BH62" s="36"/>
    </row>
    <row r="63" spans="1:60" ht="60" x14ac:dyDescent="0.2">
      <c r="A63" s="47">
        <v>36</v>
      </c>
      <c r="B63" s="48" t="s">
        <v>58</v>
      </c>
      <c r="C63" s="48" t="s">
        <v>59</v>
      </c>
      <c r="D63" s="47">
        <v>3022000000235</v>
      </c>
      <c r="E63" s="47">
        <v>60</v>
      </c>
      <c r="F63" s="48" t="s">
        <v>268</v>
      </c>
      <c r="G63" s="58">
        <f t="shared" si="6"/>
        <v>412</v>
      </c>
      <c r="H63" s="59">
        <v>412</v>
      </c>
      <c r="I63" s="48" t="s">
        <v>269</v>
      </c>
      <c r="J63" s="48"/>
      <c r="K63" s="48" t="s">
        <v>62</v>
      </c>
      <c r="L63" s="50">
        <v>1.95</v>
      </c>
      <c r="M63" s="48" t="s">
        <v>76</v>
      </c>
      <c r="N63" s="51">
        <v>1.23</v>
      </c>
      <c r="O63" s="48" t="s">
        <v>76</v>
      </c>
      <c r="P63" s="50">
        <v>1.38</v>
      </c>
      <c r="Q63" s="48" t="s">
        <v>76</v>
      </c>
      <c r="R63" s="50" t="s">
        <v>64</v>
      </c>
      <c r="S63" s="48" t="s">
        <v>64</v>
      </c>
      <c r="T63" s="50" t="s">
        <v>64</v>
      </c>
      <c r="U63" s="48" t="s">
        <v>64</v>
      </c>
      <c r="V63" s="50">
        <f t="shared" si="8"/>
        <v>1.52</v>
      </c>
      <c r="W63" s="77"/>
      <c r="X63" s="52">
        <v>1.08</v>
      </c>
      <c r="Y63" s="53" t="s">
        <v>260</v>
      </c>
      <c r="Z63" s="54" t="s">
        <v>261</v>
      </c>
      <c r="AA63" s="54" t="s">
        <v>262</v>
      </c>
      <c r="AB63" s="66"/>
      <c r="AC63" s="57"/>
      <c r="AD63" s="55">
        <f t="shared" si="3"/>
        <v>444.96000000000004</v>
      </c>
      <c r="AE63" s="60">
        <f t="shared" si="4"/>
        <v>626.24</v>
      </c>
      <c r="AF63" s="57"/>
      <c r="AG63" s="57">
        <v>100</v>
      </c>
      <c r="AH63" s="57">
        <v>8</v>
      </c>
      <c r="AI63" s="57"/>
      <c r="AJ63" s="57">
        <v>120</v>
      </c>
      <c r="AK63" s="57"/>
      <c r="AL63" s="57"/>
      <c r="AM63" s="57">
        <v>12</v>
      </c>
      <c r="AN63" s="57">
        <v>10</v>
      </c>
      <c r="AO63" s="57"/>
      <c r="AP63" s="57"/>
      <c r="AQ63" s="57"/>
      <c r="AR63" s="57"/>
      <c r="AS63" s="57"/>
      <c r="AT63" s="57">
        <v>1</v>
      </c>
      <c r="AU63" s="57">
        <f>90+11</f>
        <v>101</v>
      </c>
      <c r="AV63" s="57">
        <v>40</v>
      </c>
      <c r="AW63" s="57">
        <v>10</v>
      </c>
      <c r="AX63" s="57"/>
      <c r="AY63" s="57"/>
      <c r="AZ63" s="57"/>
      <c r="BA63" s="57"/>
      <c r="BB63" s="57">
        <v>10</v>
      </c>
      <c r="BC63" s="57"/>
      <c r="BD63" s="57"/>
      <c r="BE63" s="57"/>
      <c r="BF63" s="36"/>
      <c r="BH63" s="36"/>
    </row>
    <row r="64" spans="1:60" ht="105" x14ac:dyDescent="0.2">
      <c r="A64" s="47">
        <v>36</v>
      </c>
      <c r="B64" s="48" t="s">
        <v>58</v>
      </c>
      <c r="C64" s="48" t="s">
        <v>59</v>
      </c>
      <c r="D64" s="47">
        <v>3022000000155</v>
      </c>
      <c r="E64" s="47">
        <v>61</v>
      </c>
      <c r="F64" s="48" t="s">
        <v>270</v>
      </c>
      <c r="G64" s="58">
        <f t="shared" si="6"/>
        <v>976</v>
      </c>
      <c r="H64" s="59">
        <v>976</v>
      </c>
      <c r="I64" s="48" t="s">
        <v>271</v>
      </c>
      <c r="J64" s="48"/>
      <c r="K64" s="48" t="s">
        <v>62</v>
      </c>
      <c r="L64" s="50">
        <v>1.63</v>
      </c>
      <c r="M64" s="48" t="s">
        <v>76</v>
      </c>
      <c r="N64" s="51">
        <v>1.59</v>
      </c>
      <c r="O64" s="48" t="s">
        <v>76</v>
      </c>
      <c r="P64" s="50">
        <v>1.49</v>
      </c>
      <c r="Q64" s="48" t="s">
        <v>76</v>
      </c>
      <c r="R64" s="50" t="s">
        <v>64</v>
      </c>
      <c r="S64" s="48" t="s">
        <v>64</v>
      </c>
      <c r="T64" s="50" t="s">
        <v>64</v>
      </c>
      <c r="U64" s="48" t="s">
        <v>64</v>
      </c>
      <c r="V64" s="50">
        <f t="shared" si="8"/>
        <v>1.57</v>
      </c>
      <c r="W64" s="77"/>
      <c r="X64" s="52">
        <v>0.6</v>
      </c>
      <c r="Y64" s="53" t="s">
        <v>260</v>
      </c>
      <c r="Z64" s="54" t="s">
        <v>261</v>
      </c>
      <c r="AA64" s="54" t="s">
        <v>262</v>
      </c>
      <c r="AB64" s="66"/>
      <c r="AC64" s="57"/>
      <c r="AD64" s="55">
        <f t="shared" si="3"/>
        <v>585.6</v>
      </c>
      <c r="AE64" s="60">
        <f t="shared" si="4"/>
        <v>1532.3200000000002</v>
      </c>
      <c r="AF64" s="57"/>
      <c r="AG64" s="57">
        <v>100</v>
      </c>
      <c r="AH64" s="57">
        <v>18</v>
      </c>
      <c r="AI64" s="57"/>
      <c r="AJ64" s="57">
        <v>120</v>
      </c>
      <c r="AK64" s="57"/>
      <c r="AL64" s="57"/>
      <c r="AM64" s="57">
        <v>36</v>
      </c>
      <c r="AN64" s="57">
        <v>300</v>
      </c>
      <c r="AO64" s="57"/>
      <c r="AP64" s="57"/>
      <c r="AQ64" s="57"/>
      <c r="AR64" s="57">
        <v>120</v>
      </c>
      <c r="AS64" s="57"/>
      <c r="AT64" s="57">
        <v>12</v>
      </c>
      <c r="AU64" s="57">
        <f>80+10</f>
        <v>90</v>
      </c>
      <c r="AV64" s="57">
        <v>150</v>
      </c>
      <c r="AW64" s="57">
        <v>20</v>
      </c>
      <c r="AX64" s="57"/>
      <c r="AY64" s="57"/>
      <c r="AZ64" s="57"/>
      <c r="BA64" s="57"/>
      <c r="BB64" s="57">
        <v>10</v>
      </c>
      <c r="BC64" s="57"/>
      <c r="BD64" s="57"/>
      <c r="BE64" s="57"/>
      <c r="BF64" s="36"/>
      <c r="BH64" s="36"/>
    </row>
    <row r="65" spans="1:60" ht="60" x14ac:dyDescent="0.2">
      <c r="A65" s="47">
        <v>36</v>
      </c>
      <c r="B65" s="48" t="s">
        <v>58</v>
      </c>
      <c r="C65" s="48" t="s">
        <v>59</v>
      </c>
      <c r="D65" s="47">
        <v>3021000000542</v>
      </c>
      <c r="E65" s="47">
        <v>62</v>
      </c>
      <c r="F65" s="57" t="s">
        <v>272</v>
      </c>
      <c r="G65" s="49">
        <f t="shared" si="6"/>
        <v>121</v>
      </c>
      <c r="H65" s="48">
        <v>121</v>
      </c>
      <c r="I65" s="48" t="s">
        <v>273</v>
      </c>
      <c r="J65" s="48"/>
      <c r="K65" s="48" t="s">
        <v>62</v>
      </c>
      <c r="L65" s="50">
        <v>2.5</v>
      </c>
      <c r="M65" s="48" t="s">
        <v>157</v>
      </c>
      <c r="N65" s="51">
        <v>3.1</v>
      </c>
      <c r="O65" s="48" t="s">
        <v>157</v>
      </c>
      <c r="P65" s="50">
        <v>2.62</v>
      </c>
      <c r="Q65" s="48" t="s">
        <v>157</v>
      </c>
      <c r="R65" s="50" t="s">
        <v>64</v>
      </c>
      <c r="S65" s="48" t="s">
        <v>64</v>
      </c>
      <c r="T65" s="50" t="s">
        <v>64</v>
      </c>
      <c r="U65" s="48" t="s">
        <v>64</v>
      </c>
      <c r="V65" s="50">
        <f t="shared" si="8"/>
        <v>2.74</v>
      </c>
      <c r="W65" s="107"/>
      <c r="X65" s="61">
        <v>2.54</v>
      </c>
      <c r="Y65" s="54" t="s">
        <v>274</v>
      </c>
      <c r="Z65" s="54" t="s">
        <v>275</v>
      </c>
      <c r="AA65" s="54" t="s">
        <v>276</v>
      </c>
      <c r="AB65" s="66"/>
      <c r="AC65" s="48"/>
      <c r="AD65" s="55">
        <f t="shared" si="3"/>
        <v>307.34000000000003</v>
      </c>
      <c r="AE65" s="60">
        <f t="shared" si="4"/>
        <v>331.54</v>
      </c>
      <c r="AF65" s="49"/>
      <c r="AG65" s="49">
        <v>50</v>
      </c>
      <c r="AH65" s="49"/>
      <c r="AI65" s="49"/>
      <c r="AJ65" s="49"/>
      <c r="AK65" s="49">
        <v>50</v>
      </c>
      <c r="AL65" s="49"/>
      <c r="AM65" s="49"/>
      <c r="AN65" s="49"/>
      <c r="AO65" s="49"/>
      <c r="AP65" s="49"/>
      <c r="AQ65" s="49"/>
      <c r="AR65" s="49"/>
      <c r="AS65" s="49">
        <v>2</v>
      </c>
      <c r="AT65" s="49"/>
      <c r="AU65" s="49"/>
      <c r="AV65" s="49">
        <v>5</v>
      </c>
      <c r="AW65" s="49"/>
      <c r="AX65" s="49"/>
      <c r="AY65" s="49">
        <v>2</v>
      </c>
      <c r="AZ65" s="49"/>
      <c r="BA65" s="49"/>
      <c r="BB65" s="49"/>
      <c r="BC65" s="49"/>
      <c r="BD65" s="57"/>
      <c r="BE65" s="57">
        <v>12</v>
      </c>
      <c r="BF65" s="36"/>
      <c r="BH65" s="36"/>
    </row>
    <row r="66" spans="1:60" ht="165" x14ac:dyDescent="0.2">
      <c r="A66" s="47">
        <v>36</v>
      </c>
      <c r="B66" s="48" t="s">
        <v>58</v>
      </c>
      <c r="C66" s="48" t="s">
        <v>59</v>
      </c>
      <c r="D66" s="47">
        <v>3021000000658</v>
      </c>
      <c r="E66" s="47">
        <v>63</v>
      </c>
      <c r="F66" s="48" t="s">
        <v>277</v>
      </c>
      <c r="G66" s="58">
        <f t="shared" si="6"/>
        <v>14</v>
      </c>
      <c r="H66" s="59">
        <v>14</v>
      </c>
      <c r="I66" s="48" t="s">
        <v>278</v>
      </c>
      <c r="J66" s="48" t="s">
        <v>92</v>
      </c>
      <c r="K66" s="48" t="s">
        <v>122</v>
      </c>
      <c r="L66" s="50">
        <v>89.37</v>
      </c>
      <c r="M66" s="48" t="s">
        <v>100</v>
      </c>
      <c r="N66" s="51">
        <v>109.9</v>
      </c>
      <c r="O66" s="48" t="s">
        <v>100</v>
      </c>
      <c r="P66" s="50">
        <v>99.9</v>
      </c>
      <c r="Q66" s="48" t="s">
        <v>100</v>
      </c>
      <c r="R66" s="50" t="s">
        <v>64</v>
      </c>
      <c r="S66" s="48" t="s">
        <v>64</v>
      </c>
      <c r="T66" s="50" t="s">
        <v>64</v>
      </c>
      <c r="U66" s="48" t="s">
        <v>64</v>
      </c>
      <c r="V66" s="50">
        <f t="shared" si="8"/>
        <v>99.72</v>
      </c>
      <c r="W66" s="77"/>
      <c r="X66" s="52">
        <v>73.989999999999995</v>
      </c>
      <c r="Y66" s="53" t="s">
        <v>77</v>
      </c>
      <c r="Z66" s="54" t="s">
        <v>78</v>
      </c>
      <c r="AA66" s="54" t="s">
        <v>79</v>
      </c>
      <c r="AB66" s="66"/>
      <c r="AC66" s="57"/>
      <c r="AD66" s="55">
        <f t="shared" si="3"/>
        <v>1035.8599999999999</v>
      </c>
      <c r="AE66" s="60">
        <f t="shared" si="4"/>
        <v>1396.08</v>
      </c>
      <c r="AF66" s="57"/>
      <c r="AG66" s="57">
        <v>3</v>
      </c>
      <c r="AH66" s="57"/>
      <c r="AI66" s="57"/>
      <c r="AJ66" s="57"/>
      <c r="AK66" s="57">
        <v>4</v>
      </c>
      <c r="AL66" s="57">
        <v>2</v>
      </c>
      <c r="AM66" s="57">
        <v>1</v>
      </c>
      <c r="AN66" s="57"/>
      <c r="AO66" s="57"/>
      <c r="AP66" s="57"/>
      <c r="AQ66" s="57"/>
      <c r="AR66" s="57">
        <v>2</v>
      </c>
      <c r="AS66" s="57"/>
      <c r="AT66" s="57"/>
      <c r="AU66" s="57"/>
      <c r="AV66" s="57">
        <v>1</v>
      </c>
      <c r="AW66" s="57"/>
      <c r="AX66" s="57"/>
      <c r="AY66" s="57"/>
      <c r="AZ66" s="57"/>
      <c r="BA66" s="57"/>
      <c r="BB66" s="57">
        <v>1</v>
      </c>
      <c r="BC66" s="57"/>
      <c r="BD66" s="57"/>
      <c r="BE66" s="57"/>
      <c r="BF66" s="36"/>
      <c r="BH66" s="36"/>
    </row>
    <row r="67" spans="1:60" ht="60" x14ac:dyDescent="0.2">
      <c r="A67" s="47">
        <v>36</v>
      </c>
      <c r="B67" s="48" t="s">
        <v>58</v>
      </c>
      <c r="C67" s="48" t="s">
        <v>59</v>
      </c>
      <c r="D67" s="47">
        <v>3021000704203</v>
      </c>
      <c r="E67" s="47">
        <v>64</v>
      </c>
      <c r="F67" s="57" t="s">
        <v>279</v>
      </c>
      <c r="G67" s="49">
        <f t="shared" si="6"/>
        <v>7</v>
      </c>
      <c r="H67" s="48">
        <v>7</v>
      </c>
      <c r="I67" s="48" t="s">
        <v>280</v>
      </c>
      <c r="J67" s="48" t="s">
        <v>160</v>
      </c>
      <c r="K67" s="48" t="s">
        <v>62</v>
      </c>
      <c r="L67" s="50">
        <v>54.18</v>
      </c>
      <c r="M67" s="48" t="s">
        <v>114</v>
      </c>
      <c r="N67" s="51">
        <v>89.99</v>
      </c>
      <c r="O67" s="48" t="s">
        <v>114</v>
      </c>
      <c r="P67" s="50">
        <v>55.59</v>
      </c>
      <c r="Q67" s="48" t="s">
        <v>114</v>
      </c>
      <c r="R67" s="50" t="s">
        <v>64</v>
      </c>
      <c r="S67" s="48" t="s">
        <v>64</v>
      </c>
      <c r="T67" s="50" t="s">
        <v>64</v>
      </c>
      <c r="U67" s="48" t="s">
        <v>64</v>
      </c>
      <c r="V67" s="50">
        <f t="shared" si="8"/>
        <v>66.59</v>
      </c>
      <c r="W67" s="107"/>
      <c r="X67" s="61">
        <v>66.5</v>
      </c>
      <c r="Y67" s="54" t="s">
        <v>281</v>
      </c>
      <c r="Z67" s="54" t="s">
        <v>282</v>
      </c>
      <c r="AA67" s="54" t="s">
        <v>283</v>
      </c>
      <c r="AB67" s="66"/>
      <c r="AC67" s="48"/>
      <c r="AD67" s="55">
        <f t="shared" si="3"/>
        <v>465.5</v>
      </c>
      <c r="AE67" s="60">
        <f t="shared" si="4"/>
        <v>466.13</v>
      </c>
      <c r="AF67" s="49"/>
      <c r="AG67" s="49"/>
      <c r="AH67" s="49"/>
      <c r="AI67" s="49"/>
      <c r="AJ67" s="49"/>
      <c r="AK67" s="49">
        <v>2</v>
      </c>
      <c r="AL67" s="49"/>
      <c r="AM67" s="49"/>
      <c r="AN67" s="49"/>
      <c r="AO67" s="49"/>
      <c r="AP67" s="49"/>
      <c r="AQ67" s="49"/>
      <c r="AR67" s="49"/>
      <c r="AS67" s="49"/>
      <c r="AT67" s="49"/>
      <c r="AU67" s="49"/>
      <c r="AV67" s="49">
        <v>5</v>
      </c>
      <c r="AW67" s="49"/>
      <c r="AX67" s="49"/>
      <c r="AY67" s="49"/>
      <c r="AZ67" s="49"/>
      <c r="BA67" s="49"/>
      <c r="BB67" s="49"/>
      <c r="BC67" s="49"/>
      <c r="BD67" s="57"/>
      <c r="BE67" s="57"/>
      <c r="BF67" s="36"/>
      <c r="BH67" s="36"/>
    </row>
    <row r="68" spans="1:60" ht="60" x14ac:dyDescent="0.2">
      <c r="A68" s="47">
        <v>36</v>
      </c>
      <c r="B68" s="48" t="s">
        <v>58</v>
      </c>
      <c r="C68" s="48" t="s">
        <v>59</v>
      </c>
      <c r="D68" s="47">
        <v>3019000712847</v>
      </c>
      <c r="E68" s="47">
        <v>65</v>
      </c>
      <c r="F68" s="48" t="s">
        <v>284</v>
      </c>
      <c r="G68" s="58">
        <f t="shared" ref="G68:G103" si="9">SUM(AF68:BE68)</f>
        <v>23</v>
      </c>
      <c r="H68" s="59">
        <v>23</v>
      </c>
      <c r="I68" s="48" t="s">
        <v>285</v>
      </c>
      <c r="J68" s="48" t="s">
        <v>286</v>
      </c>
      <c r="K68" s="48" t="s">
        <v>62</v>
      </c>
      <c r="L68" s="50">
        <v>115</v>
      </c>
      <c r="M68" s="48" t="s">
        <v>100</v>
      </c>
      <c r="N68" s="51">
        <v>115</v>
      </c>
      <c r="O68" s="48" t="s">
        <v>100</v>
      </c>
      <c r="P68" s="50">
        <v>112.4</v>
      </c>
      <c r="Q68" s="48" t="s">
        <v>100</v>
      </c>
      <c r="R68" s="50" t="s">
        <v>64</v>
      </c>
      <c r="S68" s="48" t="s">
        <v>64</v>
      </c>
      <c r="T68" s="50" t="s">
        <v>64</v>
      </c>
      <c r="U68" s="48" t="s">
        <v>64</v>
      </c>
      <c r="V68" s="50">
        <f t="shared" si="8"/>
        <v>114.13</v>
      </c>
      <c r="W68" s="77"/>
      <c r="X68" s="52">
        <v>114</v>
      </c>
      <c r="Y68" s="53" t="s">
        <v>260</v>
      </c>
      <c r="Z68" s="54" t="s">
        <v>261</v>
      </c>
      <c r="AA68" s="54" t="s">
        <v>262</v>
      </c>
      <c r="AB68" s="66"/>
      <c r="AC68" s="57"/>
      <c r="AD68" s="55">
        <f t="shared" si="3"/>
        <v>2622</v>
      </c>
      <c r="AE68" s="60">
        <f t="shared" si="4"/>
        <v>2624.99</v>
      </c>
      <c r="AF68" s="57"/>
      <c r="AG68" s="57"/>
      <c r="AH68" s="57"/>
      <c r="AI68" s="57"/>
      <c r="AJ68" s="57"/>
      <c r="AK68" s="57"/>
      <c r="AL68" s="57"/>
      <c r="AM68" s="57"/>
      <c r="AN68" s="57"/>
      <c r="AO68" s="57"/>
      <c r="AP68" s="57"/>
      <c r="AQ68" s="57"/>
      <c r="AR68" s="57"/>
      <c r="AS68" s="57"/>
      <c r="AT68" s="57"/>
      <c r="AU68" s="57"/>
      <c r="AV68" s="57"/>
      <c r="AW68" s="57">
        <v>20</v>
      </c>
      <c r="AX68" s="57"/>
      <c r="AY68" s="57"/>
      <c r="AZ68" s="57"/>
      <c r="BA68" s="57"/>
      <c r="BB68" s="57">
        <v>3</v>
      </c>
      <c r="BC68" s="57"/>
      <c r="BD68" s="57"/>
      <c r="BE68" s="57"/>
      <c r="BF68" s="36"/>
      <c r="BH68" s="36"/>
    </row>
    <row r="69" spans="1:60" ht="60" x14ac:dyDescent="0.2">
      <c r="A69" s="38">
        <v>36</v>
      </c>
      <c r="B69" s="39" t="s">
        <v>58</v>
      </c>
      <c r="C69" s="39" t="s">
        <v>59</v>
      </c>
      <c r="D69" s="38">
        <v>3021000704202</v>
      </c>
      <c r="E69" s="38">
        <v>66</v>
      </c>
      <c r="F69" s="39" t="s">
        <v>287</v>
      </c>
      <c r="G69" s="40">
        <f t="shared" si="9"/>
        <v>970</v>
      </c>
      <c r="H69" s="39">
        <v>970</v>
      </c>
      <c r="I69" s="39" t="s">
        <v>288</v>
      </c>
      <c r="J69" s="39" t="s">
        <v>252</v>
      </c>
      <c r="K69" s="39" t="s">
        <v>205</v>
      </c>
      <c r="L69" s="41">
        <v>2.99</v>
      </c>
      <c r="M69" s="39" t="s">
        <v>227</v>
      </c>
      <c r="N69" s="42">
        <v>3.46</v>
      </c>
      <c r="O69" s="39" t="s">
        <v>227</v>
      </c>
      <c r="P69" s="41">
        <v>2.6</v>
      </c>
      <c r="Q69" s="39" t="s">
        <v>227</v>
      </c>
      <c r="R69" s="41" t="s">
        <v>64</v>
      </c>
      <c r="S69" s="39" t="s">
        <v>64</v>
      </c>
      <c r="T69" s="41" t="s">
        <v>64</v>
      </c>
      <c r="U69" s="39" t="s">
        <v>64</v>
      </c>
      <c r="V69" s="41">
        <f t="shared" si="8"/>
        <v>3.02</v>
      </c>
      <c r="W69" s="110">
        <f>AE69</f>
        <v>2929.4</v>
      </c>
      <c r="X69" s="43" t="s">
        <v>65</v>
      </c>
      <c r="Y69" s="44" t="s">
        <v>64</v>
      </c>
      <c r="Z69" s="44" t="s">
        <v>64</v>
      </c>
      <c r="AA69" s="44" t="s">
        <v>64</v>
      </c>
      <c r="AB69" s="39"/>
      <c r="AC69" s="39"/>
      <c r="AD69" s="45"/>
      <c r="AE69" s="46">
        <f t="shared" si="4"/>
        <v>2929.4</v>
      </c>
      <c r="AF69" s="39"/>
      <c r="AG69" s="39"/>
      <c r="AH69" s="39">
        <v>20</v>
      </c>
      <c r="AI69" s="39"/>
      <c r="AJ69" s="39"/>
      <c r="AK69" s="39"/>
      <c r="AL69" s="39"/>
      <c r="AM69" s="39"/>
      <c r="AN69" s="39"/>
      <c r="AO69" s="39"/>
      <c r="AP69" s="39"/>
      <c r="AQ69" s="39"/>
      <c r="AR69" s="39"/>
      <c r="AS69" s="39">
        <v>80</v>
      </c>
      <c r="AT69" s="39"/>
      <c r="AU69" s="39">
        <v>800</v>
      </c>
      <c r="AV69" s="39"/>
      <c r="AW69" s="39">
        <v>20</v>
      </c>
      <c r="AX69" s="39"/>
      <c r="AY69" s="39">
        <v>30</v>
      </c>
      <c r="AZ69" s="39">
        <v>20</v>
      </c>
      <c r="BA69" s="39"/>
      <c r="BB69" s="39"/>
      <c r="BC69" s="39"/>
      <c r="BD69" s="39"/>
      <c r="BE69" s="39"/>
      <c r="BF69" s="36"/>
      <c r="BH69" s="36"/>
    </row>
    <row r="70" spans="1:60" ht="75" x14ac:dyDescent="0.2">
      <c r="A70" s="47">
        <v>36</v>
      </c>
      <c r="B70" s="48" t="s">
        <v>58</v>
      </c>
      <c r="C70" s="48" t="s">
        <v>59</v>
      </c>
      <c r="D70" s="47">
        <v>3021000704183</v>
      </c>
      <c r="E70" s="47">
        <v>67</v>
      </c>
      <c r="F70" s="48" t="s">
        <v>289</v>
      </c>
      <c r="G70" s="49">
        <f t="shared" si="9"/>
        <v>60</v>
      </c>
      <c r="H70" s="48">
        <v>60</v>
      </c>
      <c r="I70" s="48" t="s">
        <v>290</v>
      </c>
      <c r="J70" s="48" t="s">
        <v>291</v>
      </c>
      <c r="K70" s="48" t="s">
        <v>62</v>
      </c>
      <c r="L70" s="50">
        <v>44.99</v>
      </c>
      <c r="M70" s="48" t="s">
        <v>97</v>
      </c>
      <c r="N70" s="51">
        <v>75</v>
      </c>
      <c r="O70" s="48" t="s">
        <v>97</v>
      </c>
      <c r="P70" s="50">
        <v>60</v>
      </c>
      <c r="Q70" s="48" t="s">
        <v>97</v>
      </c>
      <c r="R70" s="50" t="s">
        <v>64</v>
      </c>
      <c r="S70" s="48" t="s">
        <v>64</v>
      </c>
      <c r="T70" s="50" t="s">
        <v>64</v>
      </c>
      <c r="U70" s="48" t="s">
        <v>64</v>
      </c>
      <c r="V70" s="50">
        <f t="shared" si="8"/>
        <v>60</v>
      </c>
      <c r="W70" s="107"/>
      <c r="X70" s="52">
        <v>35.9</v>
      </c>
      <c r="Y70" s="54" t="s">
        <v>292</v>
      </c>
      <c r="Z70" s="54" t="s">
        <v>293</v>
      </c>
      <c r="AA70" s="54" t="s">
        <v>294</v>
      </c>
      <c r="AB70" s="66"/>
      <c r="AC70" s="48"/>
      <c r="AD70" s="55">
        <f t="shared" si="3"/>
        <v>2154</v>
      </c>
      <c r="AE70" s="60">
        <f t="shared" si="4"/>
        <v>3600</v>
      </c>
      <c r="AF70" s="49"/>
      <c r="AG70" s="49"/>
      <c r="AH70" s="49"/>
      <c r="AI70" s="49"/>
      <c r="AJ70" s="49"/>
      <c r="AK70" s="49">
        <v>20</v>
      </c>
      <c r="AL70" s="49"/>
      <c r="AM70" s="49"/>
      <c r="AN70" s="49"/>
      <c r="AO70" s="49"/>
      <c r="AP70" s="49">
        <v>40</v>
      </c>
      <c r="AQ70" s="49"/>
      <c r="AR70" s="49"/>
      <c r="AS70" s="49"/>
      <c r="AT70" s="49"/>
      <c r="AU70" s="58"/>
      <c r="AV70" s="49"/>
      <c r="AW70" s="49"/>
      <c r="AX70" s="49"/>
      <c r="AY70" s="49"/>
      <c r="AZ70" s="49"/>
      <c r="BA70" s="49"/>
      <c r="BB70" s="49"/>
      <c r="BC70" s="49"/>
      <c r="BD70" s="57"/>
      <c r="BE70" s="57"/>
      <c r="BF70" s="36"/>
      <c r="BH70" s="36"/>
    </row>
    <row r="71" spans="1:60" ht="60" x14ac:dyDescent="0.2">
      <c r="A71" s="47">
        <v>36</v>
      </c>
      <c r="B71" s="48" t="s">
        <v>58</v>
      </c>
      <c r="C71" s="48" t="s">
        <v>59</v>
      </c>
      <c r="D71" s="47">
        <v>3022000000272</v>
      </c>
      <c r="E71" s="47">
        <v>68</v>
      </c>
      <c r="F71" s="48" t="s">
        <v>295</v>
      </c>
      <c r="G71" s="49">
        <f t="shared" si="9"/>
        <v>130</v>
      </c>
      <c r="H71" s="48">
        <v>130</v>
      </c>
      <c r="I71" s="48" t="s">
        <v>296</v>
      </c>
      <c r="J71" s="48" t="s">
        <v>297</v>
      </c>
      <c r="K71" s="48" t="s">
        <v>62</v>
      </c>
      <c r="L71" s="50">
        <v>3.99</v>
      </c>
      <c r="M71" s="48" t="s">
        <v>106</v>
      </c>
      <c r="N71" s="51">
        <v>2.69</v>
      </c>
      <c r="O71" s="48" t="s">
        <v>106</v>
      </c>
      <c r="P71" s="50">
        <v>3.21</v>
      </c>
      <c r="Q71" s="48" t="s">
        <v>106</v>
      </c>
      <c r="R71" s="50" t="s">
        <v>64</v>
      </c>
      <c r="S71" s="48" t="s">
        <v>64</v>
      </c>
      <c r="T71" s="50" t="s">
        <v>64</v>
      </c>
      <c r="U71" s="48" t="s">
        <v>64</v>
      </c>
      <c r="V71" s="50">
        <f t="shared" si="8"/>
        <v>3.3</v>
      </c>
      <c r="W71" s="107"/>
      <c r="X71" s="52">
        <v>1.5</v>
      </c>
      <c r="Y71" s="54" t="s">
        <v>182</v>
      </c>
      <c r="Z71" s="54" t="s">
        <v>183</v>
      </c>
      <c r="AA71" s="54" t="s">
        <v>184</v>
      </c>
      <c r="AB71" s="66"/>
      <c r="AC71" s="48"/>
      <c r="AD71" s="55">
        <f t="shared" ref="AD71:AD133" si="10">X71*H71</f>
        <v>195</v>
      </c>
      <c r="AE71" s="60">
        <f t="shared" si="4"/>
        <v>429</v>
      </c>
      <c r="AF71" s="49"/>
      <c r="AG71" s="49"/>
      <c r="AH71" s="49"/>
      <c r="AI71" s="49"/>
      <c r="AJ71" s="49"/>
      <c r="AK71" s="49"/>
      <c r="AL71" s="49"/>
      <c r="AM71" s="49"/>
      <c r="AN71" s="49">
        <v>50</v>
      </c>
      <c r="AO71" s="49"/>
      <c r="AP71" s="49"/>
      <c r="AQ71" s="49"/>
      <c r="AR71" s="49"/>
      <c r="AS71" s="49"/>
      <c r="AT71" s="49"/>
      <c r="AU71" s="49">
        <v>10</v>
      </c>
      <c r="AV71" s="49">
        <v>70</v>
      </c>
      <c r="AW71" s="49"/>
      <c r="AX71" s="49"/>
      <c r="AY71" s="49"/>
      <c r="AZ71" s="49"/>
      <c r="BA71" s="49"/>
      <c r="BB71" s="49"/>
      <c r="BC71" s="49"/>
      <c r="BD71" s="57"/>
      <c r="BE71" s="57"/>
      <c r="BF71" s="36"/>
      <c r="BH71" s="36"/>
    </row>
    <row r="72" spans="1:60" ht="60" x14ac:dyDescent="0.2">
      <c r="A72" s="47">
        <v>36</v>
      </c>
      <c r="B72" s="48" t="s">
        <v>58</v>
      </c>
      <c r="C72" s="48" t="s">
        <v>59</v>
      </c>
      <c r="D72" s="47">
        <v>3019000712848</v>
      </c>
      <c r="E72" s="47">
        <v>69</v>
      </c>
      <c r="F72" s="48" t="s">
        <v>298</v>
      </c>
      <c r="G72" s="58">
        <f t="shared" si="9"/>
        <v>128</v>
      </c>
      <c r="H72" s="59">
        <v>128</v>
      </c>
      <c r="I72" s="48" t="s">
        <v>299</v>
      </c>
      <c r="J72" s="48" t="s">
        <v>221</v>
      </c>
      <c r="K72" s="48" t="s">
        <v>62</v>
      </c>
      <c r="L72" s="50">
        <v>3.6</v>
      </c>
      <c r="M72" s="48" t="s">
        <v>265</v>
      </c>
      <c r="N72" s="51">
        <v>3.6</v>
      </c>
      <c r="O72" s="48" t="s">
        <v>265</v>
      </c>
      <c r="P72" s="50">
        <v>4.88</v>
      </c>
      <c r="Q72" s="48" t="s">
        <v>265</v>
      </c>
      <c r="R72" s="50" t="s">
        <v>64</v>
      </c>
      <c r="S72" s="48" t="s">
        <v>64</v>
      </c>
      <c r="T72" s="50" t="s">
        <v>64</v>
      </c>
      <c r="U72" s="48" t="s">
        <v>64</v>
      </c>
      <c r="V72" s="50">
        <f t="shared" si="8"/>
        <v>4.03</v>
      </c>
      <c r="W72" s="77"/>
      <c r="X72" s="52">
        <v>4.03</v>
      </c>
      <c r="Y72" s="53" t="s">
        <v>171</v>
      </c>
      <c r="Z72" s="54" t="s">
        <v>172</v>
      </c>
      <c r="AA72" s="54" t="s">
        <v>173</v>
      </c>
      <c r="AB72" s="66"/>
      <c r="AC72" s="57"/>
      <c r="AD72" s="55">
        <f t="shared" si="10"/>
        <v>515.84</v>
      </c>
      <c r="AE72" s="60">
        <f t="shared" si="4"/>
        <v>515.84</v>
      </c>
      <c r="AF72" s="57"/>
      <c r="AG72" s="57"/>
      <c r="AH72" s="57">
        <v>3</v>
      </c>
      <c r="AI72" s="57">
        <v>40</v>
      </c>
      <c r="AJ72" s="57"/>
      <c r="AK72" s="57">
        <v>20</v>
      </c>
      <c r="AL72" s="57"/>
      <c r="AM72" s="57"/>
      <c r="AN72" s="57"/>
      <c r="AO72" s="57"/>
      <c r="AP72" s="57"/>
      <c r="AQ72" s="57"/>
      <c r="AR72" s="57"/>
      <c r="AS72" s="57"/>
      <c r="AT72" s="57"/>
      <c r="AU72" s="57"/>
      <c r="AV72" s="57">
        <v>50</v>
      </c>
      <c r="AW72" s="57"/>
      <c r="AX72" s="57"/>
      <c r="AY72" s="57"/>
      <c r="AZ72" s="57"/>
      <c r="BA72" s="57"/>
      <c r="BB72" s="57">
        <v>15</v>
      </c>
      <c r="BC72" s="57"/>
      <c r="BD72" s="57"/>
      <c r="BE72" s="57"/>
      <c r="BF72" s="36"/>
      <c r="BH72" s="36"/>
    </row>
    <row r="73" spans="1:60" ht="60" x14ac:dyDescent="0.2">
      <c r="A73" s="47">
        <v>36</v>
      </c>
      <c r="B73" s="48" t="s">
        <v>58</v>
      </c>
      <c r="C73" s="48" t="s">
        <v>59</v>
      </c>
      <c r="D73" s="47">
        <v>3021000704191</v>
      </c>
      <c r="E73" s="47">
        <v>70</v>
      </c>
      <c r="F73" s="48" t="s">
        <v>300</v>
      </c>
      <c r="G73" s="58">
        <f t="shared" si="9"/>
        <v>12</v>
      </c>
      <c r="H73" s="59">
        <v>12</v>
      </c>
      <c r="I73" s="48" t="s">
        <v>301</v>
      </c>
      <c r="J73" s="48" t="s">
        <v>160</v>
      </c>
      <c r="K73" s="48" t="s">
        <v>62</v>
      </c>
      <c r="L73" s="50">
        <v>49.9</v>
      </c>
      <c r="M73" s="48" t="s">
        <v>114</v>
      </c>
      <c r="N73" s="51">
        <v>69.900000000000006</v>
      </c>
      <c r="O73" s="48" t="s">
        <v>114</v>
      </c>
      <c r="P73" s="50">
        <v>69.989999999999995</v>
      </c>
      <c r="Q73" s="48" t="s">
        <v>114</v>
      </c>
      <c r="R73" s="50" t="s">
        <v>64</v>
      </c>
      <c r="S73" s="48" t="s">
        <v>64</v>
      </c>
      <c r="T73" s="50" t="s">
        <v>64</v>
      </c>
      <c r="U73" s="48" t="s">
        <v>64</v>
      </c>
      <c r="V73" s="50">
        <f t="shared" si="8"/>
        <v>63.26</v>
      </c>
      <c r="W73" s="77"/>
      <c r="X73" s="52">
        <v>63.25</v>
      </c>
      <c r="Y73" s="53" t="s">
        <v>281</v>
      </c>
      <c r="Z73" s="54" t="s">
        <v>282</v>
      </c>
      <c r="AA73" s="54" t="s">
        <v>283</v>
      </c>
      <c r="AB73" s="66"/>
      <c r="AC73" s="57"/>
      <c r="AD73" s="55">
        <f t="shared" si="10"/>
        <v>759</v>
      </c>
      <c r="AE73" s="60">
        <f t="shared" ref="AE73:AE133" si="11">G73*V73</f>
        <v>759.12</v>
      </c>
      <c r="AF73" s="57"/>
      <c r="AG73" s="57"/>
      <c r="AH73" s="57"/>
      <c r="AI73" s="57"/>
      <c r="AJ73" s="57"/>
      <c r="AK73" s="57">
        <v>4</v>
      </c>
      <c r="AL73" s="57"/>
      <c r="AM73" s="57"/>
      <c r="AN73" s="57"/>
      <c r="AO73" s="57"/>
      <c r="AP73" s="57"/>
      <c r="AQ73" s="57"/>
      <c r="AR73" s="57"/>
      <c r="AS73" s="57"/>
      <c r="AT73" s="57"/>
      <c r="AU73" s="57"/>
      <c r="AV73" s="57">
        <v>8</v>
      </c>
      <c r="AW73" s="57"/>
      <c r="AX73" s="57"/>
      <c r="AY73" s="57"/>
      <c r="AZ73" s="57"/>
      <c r="BA73" s="57"/>
      <c r="BB73" s="57"/>
      <c r="BC73" s="57"/>
      <c r="BD73" s="57"/>
      <c r="BE73" s="57"/>
      <c r="BF73" s="36"/>
      <c r="BH73" s="36"/>
    </row>
    <row r="74" spans="1:60" ht="60" x14ac:dyDescent="0.2">
      <c r="A74" s="47">
        <v>36</v>
      </c>
      <c r="B74" s="48" t="s">
        <v>58</v>
      </c>
      <c r="C74" s="48" t="s">
        <v>59</v>
      </c>
      <c r="D74" s="47">
        <v>3021000704188</v>
      </c>
      <c r="E74" s="47">
        <v>71</v>
      </c>
      <c r="F74" s="57" t="s">
        <v>302</v>
      </c>
      <c r="G74" s="49">
        <f t="shared" si="9"/>
        <v>690</v>
      </c>
      <c r="H74" s="48">
        <v>690</v>
      </c>
      <c r="I74" s="48" t="s">
        <v>303</v>
      </c>
      <c r="J74" s="48" t="s">
        <v>149</v>
      </c>
      <c r="K74" s="48" t="s">
        <v>163</v>
      </c>
      <c r="L74" s="50">
        <v>4.1900000000000004</v>
      </c>
      <c r="M74" s="48" t="s">
        <v>150</v>
      </c>
      <c r="N74" s="51">
        <v>3.38</v>
      </c>
      <c r="O74" s="48" t="s">
        <v>150</v>
      </c>
      <c r="P74" s="50">
        <v>3.61</v>
      </c>
      <c r="Q74" s="48" t="s">
        <v>150</v>
      </c>
      <c r="R74" s="50" t="s">
        <v>64</v>
      </c>
      <c r="S74" s="48" t="s">
        <v>64</v>
      </c>
      <c r="T74" s="50" t="s">
        <v>64</v>
      </c>
      <c r="U74" s="48" t="s">
        <v>64</v>
      </c>
      <c r="V74" s="50">
        <f t="shared" si="8"/>
        <v>3.73</v>
      </c>
      <c r="W74" s="107"/>
      <c r="X74" s="61">
        <v>2.38</v>
      </c>
      <c r="Y74" s="54" t="s">
        <v>182</v>
      </c>
      <c r="Z74" s="54" t="s">
        <v>183</v>
      </c>
      <c r="AA74" s="54" t="s">
        <v>184</v>
      </c>
      <c r="AB74" s="66"/>
      <c r="AC74" s="48"/>
      <c r="AD74" s="55">
        <f t="shared" si="10"/>
        <v>1642.1999999999998</v>
      </c>
      <c r="AE74" s="60">
        <f t="shared" si="11"/>
        <v>2573.6999999999998</v>
      </c>
      <c r="AF74" s="49"/>
      <c r="AG74" s="49"/>
      <c r="AH74" s="49"/>
      <c r="AI74" s="49"/>
      <c r="AJ74" s="49"/>
      <c r="AK74" s="49"/>
      <c r="AL74" s="49"/>
      <c r="AM74" s="49"/>
      <c r="AN74" s="49"/>
      <c r="AO74" s="49"/>
      <c r="AP74" s="49">
        <v>20</v>
      </c>
      <c r="AQ74" s="49"/>
      <c r="AR74" s="49">
        <v>50</v>
      </c>
      <c r="AS74" s="49"/>
      <c r="AT74" s="49"/>
      <c r="AU74" s="49">
        <v>600</v>
      </c>
      <c r="AV74" s="49"/>
      <c r="AW74" s="49">
        <v>20</v>
      </c>
      <c r="AX74" s="49"/>
      <c r="AY74" s="49"/>
      <c r="AZ74" s="49"/>
      <c r="BA74" s="49"/>
      <c r="BB74" s="49"/>
      <c r="BC74" s="49"/>
      <c r="BD74" s="57"/>
      <c r="BE74" s="57"/>
      <c r="BF74" s="36"/>
      <c r="BH74" s="36"/>
    </row>
    <row r="75" spans="1:60" ht="60" x14ac:dyDescent="0.2">
      <c r="A75" s="47">
        <v>36</v>
      </c>
      <c r="B75" s="48" t="s">
        <v>58</v>
      </c>
      <c r="C75" s="48" t="s">
        <v>59</v>
      </c>
      <c r="D75" s="47">
        <v>3021000000392</v>
      </c>
      <c r="E75" s="47">
        <v>72</v>
      </c>
      <c r="F75" s="48" t="s">
        <v>304</v>
      </c>
      <c r="G75" s="49">
        <f t="shared" si="9"/>
        <v>217</v>
      </c>
      <c r="H75" s="48">
        <v>217</v>
      </c>
      <c r="I75" s="48" t="s">
        <v>305</v>
      </c>
      <c r="J75" s="48"/>
      <c r="K75" s="48" t="s">
        <v>62</v>
      </c>
      <c r="L75" s="50">
        <v>35.9</v>
      </c>
      <c r="M75" s="48" t="s">
        <v>76</v>
      </c>
      <c r="N75" s="51">
        <v>25.99</v>
      </c>
      <c r="O75" s="48" t="s">
        <v>76</v>
      </c>
      <c r="P75" s="50">
        <v>34.96</v>
      </c>
      <c r="Q75" s="48" t="s">
        <v>76</v>
      </c>
      <c r="R75" s="50" t="s">
        <v>64</v>
      </c>
      <c r="S75" s="48" t="s">
        <v>64</v>
      </c>
      <c r="T75" s="50" t="s">
        <v>64</v>
      </c>
      <c r="U75" s="48" t="s">
        <v>64</v>
      </c>
      <c r="V75" s="50">
        <f t="shared" si="8"/>
        <v>32.28</v>
      </c>
      <c r="W75" s="107"/>
      <c r="X75" s="52">
        <v>32.25</v>
      </c>
      <c r="Y75" s="54" t="s">
        <v>306</v>
      </c>
      <c r="Z75" s="54" t="s">
        <v>307</v>
      </c>
      <c r="AA75" s="54" t="s">
        <v>308</v>
      </c>
      <c r="AB75" s="66"/>
      <c r="AC75" s="48"/>
      <c r="AD75" s="55">
        <f t="shared" si="10"/>
        <v>6998.25</v>
      </c>
      <c r="AE75" s="60">
        <f t="shared" si="11"/>
        <v>7004.76</v>
      </c>
      <c r="AF75" s="49">
        <v>20</v>
      </c>
      <c r="AG75" s="49">
        <v>10</v>
      </c>
      <c r="AH75" s="49">
        <v>1</v>
      </c>
      <c r="AI75" s="49">
        <v>4</v>
      </c>
      <c r="AJ75" s="49">
        <v>3</v>
      </c>
      <c r="AK75" s="49">
        <v>10</v>
      </c>
      <c r="AL75" s="49"/>
      <c r="AM75" s="49"/>
      <c r="AN75" s="49">
        <v>20</v>
      </c>
      <c r="AO75" s="49">
        <v>2</v>
      </c>
      <c r="AP75" s="49">
        <v>8</v>
      </c>
      <c r="AQ75" s="49">
        <v>5</v>
      </c>
      <c r="AR75" s="49"/>
      <c r="AS75" s="49">
        <v>5</v>
      </c>
      <c r="AT75" s="49">
        <v>3</v>
      </c>
      <c r="AU75" s="49">
        <v>30</v>
      </c>
      <c r="AV75" s="49">
        <v>50</v>
      </c>
      <c r="AW75" s="49"/>
      <c r="AX75" s="49"/>
      <c r="AY75" s="49"/>
      <c r="AZ75" s="49">
        <v>3</v>
      </c>
      <c r="BA75" s="49"/>
      <c r="BB75" s="49"/>
      <c r="BC75" s="49">
        <v>15</v>
      </c>
      <c r="BD75" s="57">
        <v>3</v>
      </c>
      <c r="BE75" s="57">
        <v>25</v>
      </c>
      <c r="BF75" s="36"/>
      <c r="BH75" s="36"/>
    </row>
    <row r="76" spans="1:60" ht="60" x14ac:dyDescent="0.2">
      <c r="A76" s="47">
        <v>36</v>
      </c>
      <c r="B76" s="48" t="s">
        <v>58</v>
      </c>
      <c r="C76" s="48" t="s">
        <v>59</v>
      </c>
      <c r="D76" s="47">
        <v>3021000000394</v>
      </c>
      <c r="E76" s="47">
        <v>73</v>
      </c>
      <c r="F76" s="48" t="s">
        <v>309</v>
      </c>
      <c r="G76" s="58">
        <f t="shared" si="9"/>
        <v>14</v>
      </c>
      <c r="H76" s="59">
        <v>14</v>
      </c>
      <c r="I76" s="48" t="s">
        <v>310</v>
      </c>
      <c r="J76" s="48"/>
      <c r="K76" s="48" t="s">
        <v>62</v>
      </c>
      <c r="L76" s="50">
        <v>34.9</v>
      </c>
      <c r="M76" s="48" t="s">
        <v>100</v>
      </c>
      <c r="N76" s="51">
        <v>35.5</v>
      </c>
      <c r="O76" s="48" t="s">
        <v>100</v>
      </c>
      <c r="P76" s="50">
        <v>37.9</v>
      </c>
      <c r="Q76" s="48" t="s">
        <v>100</v>
      </c>
      <c r="R76" s="50" t="s">
        <v>64</v>
      </c>
      <c r="S76" s="48" t="s">
        <v>64</v>
      </c>
      <c r="T76" s="50" t="s">
        <v>64</v>
      </c>
      <c r="U76" s="48" t="s">
        <v>64</v>
      </c>
      <c r="V76" s="50">
        <f t="shared" si="8"/>
        <v>36.1</v>
      </c>
      <c r="W76" s="77"/>
      <c r="X76" s="52">
        <v>36.090000000000003</v>
      </c>
      <c r="Y76" s="53" t="s">
        <v>311</v>
      </c>
      <c r="Z76" s="54" t="s">
        <v>312</v>
      </c>
      <c r="AA76" s="54" t="s">
        <v>313</v>
      </c>
      <c r="AB76" s="66"/>
      <c r="AC76" s="57"/>
      <c r="AD76" s="55">
        <f t="shared" si="10"/>
        <v>505.26000000000005</v>
      </c>
      <c r="AE76" s="60">
        <f t="shared" si="11"/>
        <v>505.40000000000003</v>
      </c>
      <c r="AF76" s="57"/>
      <c r="AG76" s="57">
        <v>3</v>
      </c>
      <c r="AH76" s="57"/>
      <c r="AI76" s="57"/>
      <c r="AJ76" s="57"/>
      <c r="AK76" s="57"/>
      <c r="AL76" s="57"/>
      <c r="AM76" s="57"/>
      <c r="AN76" s="57"/>
      <c r="AO76" s="57">
        <v>1</v>
      </c>
      <c r="AP76" s="57"/>
      <c r="AQ76" s="57"/>
      <c r="AR76" s="57"/>
      <c r="AS76" s="57"/>
      <c r="AT76" s="57"/>
      <c r="AU76" s="57"/>
      <c r="AV76" s="57"/>
      <c r="AW76" s="57"/>
      <c r="AX76" s="57"/>
      <c r="AY76" s="57"/>
      <c r="AZ76" s="57"/>
      <c r="BA76" s="57"/>
      <c r="BB76" s="57">
        <v>5</v>
      </c>
      <c r="BC76" s="57"/>
      <c r="BD76" s="57">
        <v>5</v>
      </c>
      <c r="BE76" s="57"/>
      <c r="BF76" s="36"/>
      <c r="BH76" s="36"/>
    </row>
    <row r="77" spans="1:60" ht="60" x14ac:dyDescent="0.2">
      <c r="A77" s="47">
        <v>36</v>
      </c>
      <c r="B77" s="48" t="s">
        <v>58</v>
      </c>
      <c r="C77" s="48" t="s">
        <v>59</v>
      </c>
      <c r="D77" s="47">
        <v>3021000000372</v>
      </c>
      <c r="E77" s="47">
        <v>74</v>
      </c>
      <c r="F77" s="57" t="s">
        <v>314</v>
      </c>
      <c r="G77" s="49">
        <f t="shared" si="9"/>
        <v>121</v>
      </c>
      <c r="H77" s="48">
        <v>121</v>
      </c>
      <c r="I77" s="48" t="s">
        <v>315</v>
      </c>
      <c r="J77" s="48"/>
      <c r="K77" s="48" t="s">
        <v>62</v>
      </c>
      <c r="L77" s="50">
        <v>167.79</v>
      </c>
      <c r="M77" s="48" t="s">
        <v>100</v>
      </c>
      <c r="N77" s="51">
        <v>151.19999999999999</v>
      </c>
      <c r="O77" s="48" t="s">
        <v>100</v>
      </c>
      <c r="P77" s="50">
        <v>139</v>
      </c>
      <c r="Q77" s="48" t="s">
        <v>100</v>
      </c>
      <c r="R77" s="50" t="s">
        <v>64</v>
      </c>
      <c r="S77" s="48" t="s">
        <v>64</v>
      </c>
      <c r="T77" s="50" t="s">
        <v>64</v>
      </c>
      <c r="U77" s="48" t="s">
        <v>64</v>
      </c>
      <c r="V77" s="50">
        <f t="shared" si="8"/>
        <v>152.66</v>
      </c>
      <c r="W77" s="107"/>
      <c r="X77" s="61">
        <v>148</v>
      </c>
      <c r="Y77" s="54" t="s">
        <v>306</v>
      </c>
      <c r="Z77" s="54" t="s">
        <v>307</v>
      </c>
      <c r="AA77" s="54" t="s">
        <v>308</v>
      </c>
      <c r="AB77" s="66"/>
      <c r="AC77" s="48"/>
      <c r="AD77" s="55">
        <f t="shared" si="10"/>
        <v>17908</v>
      </c>
      <c r="AE77" s="60">
        <f t="shared" si="11"/>
        <v>18471.86</v>
      </c>
      <c r="AF77" s="49">
        <v>3</v>
      </c>
      <c r="AG77" s="49">
        <v>5</v>
      </c>
      <c r="AH77" s="49">
        <v>1</v>
      </c>
      <c r="AI77" s="49">
        <v>6</v>
      </c>
      <c r="AJ77" s="49"/>
      <c r="AK77" s="49">
        <v>10</v>
      </c>
      <c r="AL77" s="49">
        <v>2</v>
      </c>
      <c r="AM77" s="49">
        <v>10</v>
      </c>
      <c r="AN77" s="49"/>
      <c r="AO77" s="49"/>
      <c r="AP77" s="49"/>
      <c r="AQ77" s="49">
        <v>3</v>
      </c>
      <c r="AR77" s="49">
        <v>4</v>
      </c>
      <c r="AS77" s="49">
        <v>1</v>
      </c>
      <c r="AT77" s="49"/>
      <c r="AU77" s="49">
        <v>10</v>
      </c>
      <c r="AV77" s="49">
        <v>5</v>
      </c>
      <c r="AW77" s="49"/>
      <c r="AX77" s="49"/>
      <c r="AY77" s="49">
        <v>1</v>
      </c>
      <c r="AZ77" s="49">
        <v>1</v>
      </c>
      <c r="BA77" s="49">
        <v>5</v>
      </c>
      <c r="BB77" s="49">
        <v>4</v>
      </c>
      <c r="BC77" s="49"/>
      <c r="BD77" s="57"/>
      <c r="BE77" s="57">
        <v>50</v>
      </c>
      <c r="BF77" s="36"/>
      <c r="BH77" s="36"/>
    </row>
    <row r="78" spans="1:60" ht="60" x14ac:dyDescent="0.2">
      <c r="A78" s="47">
        <v>36</v>
      </c>
      <c r="B78" s="48" t="s">
        <v>58</v>
      </c>
      <c r="C78" s="48" t="s">
        <v>59</v>
      </c>
      <c r="D78" s="47">
        <v>3021000704201</v>
      </c>
      <c r="E78" s="47">
        <v>75</v>
      </c>
      <c r="F78" s="48" t="s">
        <v>316</v>
      </c>
      <c r="G78" s="49">
        <f t="shared" si="9"/>
        <v>31</v>
      </c>
      <c r="H78" s="48">
        <v>31</v>
      </c>
      <c r="I78" s="48" t="s">
        <v>317</v>
      </c>
      <c r="J78" s="48" t="s">
        <v>252</v>
      </c>
      <c r="K78" s="48" t="s">
        <v>62</v>
      </c>
      <c r="L78" s="50">
        <v>119.4</v>
      </c>
      <c r="M78" s="48" t="s">
        <v>227</v>
      </c>
      <c r="N78" s="51">
        <v>119.9</v>
      </c>
      <c r="O78" s="48" t="s">
        <v>227</v>
      </c>
      <c r="P78" s="50">
        <v>164.46</v>
      </c>
      <c r="Q78" s="48" t="s">
        <v>227</v>
      </c>
      <c r="R78" s="50" t="s">
        <v>64</v>
      </c>
      <c r="S78" s="48" t="s">
        <v>64</v>
      </c>
      <c r="T78" s="50" t="s">
        <v>64</v>
      </c>
      <c r="U78" s="48" t="s">
        <v>64</v>
      </c>
      <c r="V78" s="50">
        <f t="shared" si="8"/>
        <v>134.59</v>
      </c>
      <c r="W78" s="107"/>
      <c r="X78" s="52">
        <v>68.88</v>
      </c>
      <c r="Y78" s="54" t="s">
        <v>306</v>
      </c>
      <c r="Z78" s="54" t="s">
        <v>307</v>
      </c>
      <c r="AA78" s="54" t="s">
        <v>308</v>
      </c>
      <c r="AB78" s="66"/>
      <c r="AC78" s="48"/>
      <c r="AD78" s="55">
        <f t="shared" si="10"/>
        <v>2135.2799999999997</v>
      </c>
      <c r="AE78" s="60">
        <f t="shared" si="11"/>
        <v>4172.29</v>
      </c>
      <c r="AF78" s="49"/>
      <c r="AG78" s="49"/>
      <c r="AH78" s="49">
        <v>1</v>
      </c>
      <c r="AI78" s="49">
        <v>5</v>
      </c>
      <c r="AJ78" s="49"/>
      <c r="AK78" s="49">
        <v>10</v>
      </c>
      <c r="AL78" s="49"/>
      <c r="AM78" s="49"/>
      <c r="AN78" s="49">
        <v>10</v>
      </c>
      <c r="AO78" s="49"/>
      <c r="AP78" s="49"/>
      <c r="AQ78" s="49"/>
      <c r="AR78" s="49"/>
      <c r="AS78" s="49"/>
      <c r="AT78" s="49"/>
      <c r="AU78" s="49"/>
      <c r="AV78" s="49"/>
      <c r="AW78" s="49">
        <v>5</v>
      </c>
      <c r="AX78" s="49"/>
      <c r="AY78" s="49"/>
      <c r="AZ78" s="49"/>
      <c r="BA78" s="49"/>
      <c r="BB78" s="49"/>
      <c r="BC78" s="49"/>
      <c r="BD78" s="57"/>
      <c r="BE78" s="57"/>
      <c r="BF78" s="36"/>
      <c r="BH78" s="36"/>
    </row>
    <row r="79" spans="1:60" ht="60" x14ac:dyDescent="0.2">
      <c r="A79" s="47">
        <v>36</v>
      </c>
      <c r="B79" s="48" t="s">
        <v>58</v>
      </c>
      <c r="C79" s="48" t="s">
        <v>59</v>
      </c>
      <c r="D79" s="47">
        <v>3021000000458</v>
      </c>
      <c r="E79" s="47">
        <v>76</v>
      </c>
      <c r="F79" s="48" t="s">
        <v>318</v>
      </c>
      <c r="G79" s="58">
        <f t="shared" si="9"/>
        <v>1403</v>
      </c>
      <c r="H79" s="59">
        <v>1403</v>
      </c>
      <c r="I79" s="48" t="s">
        <v>319</v>
      </c>
      <c r="J79" s="48"/>
      <c r="K79" s="48" t="s">
        <v>163</v>
      </c>
      <c r="L79" s="50">
        <v>0.92</v>
      </c>
      <c r="M79" s="48" t="s">
        <v>76</v>
      </c>
      <c r="N79" s="51" t="s">
        <v>64</v>
      </c>
      <c r="O79" s="48" t="s">
        <v>64</v>
      </c>
      <c r="P79" s="50" t="s">
        <v>64</v>
      </c>
      <c r="Q79" s="48" t="s">
        <v>64</v>
      </c>
      <c r="R79" s="50" t="s">
        <v>64</v>
      </c>
      <c r="S79" s="48" t="s">
        <v>64</v>
      </c>
      <c r="T79" s="50" t="s">
        <v>64</v>
      </c>
      <c r="U79" s="48" t="s">
        <v>64</v>
      </c>
      <c r="V79" s="50">
        <f>L79</f>
        <v>0.92</v>
      </c>
      <c r="W79" s="77"/>
      <c r="X79" s="52">
        <v>0.9</v>
      </c>
      <c r="Y79" s="53" t="s">
        <v>87</v>
      </c>
      <c r="Z79" s="54" t="s">
        <v>88</v>
      </c>
      <c r="AA79" s="54" t="s">
        <v>89</v>
      </c>
      <c r="AB79" s="66"/>
      <c r="AC79" s="57"/>
      <c r="AD79" s="55">
        <f t="shared" si="10"/>
        <v>1262.7</v>
      </c>
      <c r="AE79" s="60">
        <f t="shared" si="11"/>
        <v>1290.76</v>
      </c>
      <c r="AF79" s="59">
        <v>50</v>
      </c>
      <c r="AG79" s="59">
        <v>100</v>
      </c>
      <c r="AH79" s="59"/>
      <c r="AI79" s="59">
        <v>100</v>
      </c>
      <c r="AJ79" s="59">
        <v>50</v>
      </c>
      <c r="AK79" s="59">
        <v>50</v>
      </c>
      <c r="AL79" s="59"/>
      <c r="AM79" s="59">
        <v>34</v>
      </c>
      <c r="AN79" s="59">
        <v>30</v>
      </c>
      <c r="AO79" s="59">
        <v>24</v>
      </c>
      <c r="AP79" s="59"/>
      <c r="AQ79" s="59"/>
      <c r="AR79" s="59"/>
      <c r="AS79" s="59">
        <v>20</v>
      </c>
      <c r="AT79" s="57">
        <v>40</v>
      </c>
      <c r="AU79" s="57">
        <f>300+10</f>
        <v>310</v>
      </c>
      <c r="AV79" s="57">
        <v>100</v>
      </c>
      <c r="AW79" s="57"/>
      <c r="AX79" s="57"/>
      <c r="AY79" s="57">
        <v>50</v>
      </c>
      <c r="AZ79" s="57">
        <v>20</v>
      </c>
      <c r="BA79" s="57">
        <v>300</v>
      </c>
      <c r="BB79" s="57">
        <v>100</v>
      </c>
      <c r="BC79" s="57">
        <v>25</v>
      </c>
      <c r="BD79" s="57"/>
      <c r="BE79" s="57"/>
      <c r="BF79" s="36"/>
      <c r="BH79" s="36"/>
    </row>
    <row r="80" spans="1:60" ht="60" x14ac:dyDescent="0.2">
      <c r="A80" s="47">
        <v>36</v>
      </c>
      <c r="B80" s="48" t="s">
        <v>58</v>
      </c>
      <c r="C80" s="48" t="s">
        <v>59</v>
      </c>
      <c r="D80" s="47">
        <v>3021000000471</v>
      </c>
      <c r="E80" s="47">
        <v>77</v>
      </c>
      <c r="F80" s="48" t="s">
        <v>320</v>
      </c>
      <c r="G80" s="58">
        <f t="shared" si="9"/>
        <v>58</v>
      </c>
      <c r="H80" s="59">
        <v>58</v>
      </c>
      <c r="I80" s="48" t="s">
        <v>321</v>
      </c>
      <c r="J80" s="48"/>
      <c r="K80" s="48" t="s">
        <v>62</v>
      </c>
      <c r="L80" s="50">
        <v>11</v>
      </c>
      <c r="M80" s="48" t="s">
        <v>76</v>
      </c>
      <c r="N80" s="51" t="s">
        <v>64</v>
      </c>
      <c r="O80" s="48" t="s">
        <v>64</v>
      </c>
      <c r="P80" s="50" t="s">
        <v>64</v>
      </c>
      <c r="Q80" s="48" t="s">
        <v>64</v>
      </c>
      <c r="R80" s="50" t="s">
        <v>64</v>
      </c>
      <c r="S80" s="48" t="s">
        <v>64</v>
      </c>
      <c r="T80" s="50" t="s">
        <v>64</v>
      </c>
      <c r="U80" s="48" t="s">
        <v>64</v>
      </c>
      <c r="V80" s="50">
        <f>L80</f>
        <v>11</v>
      </c>
      <c r="W80" s="77"/>
      <c r="X80" s="52">
        <v>11</v>
      </c>
      <c r="Y80" s="53" t="s">
        <v>77</v>
      </c>
      <c r="Z80" s="54" t="s">
        <v>78</v>
      </c>
      <c r="AA80" s="54" t="s">
        <v>79</v>
      </c>
      <c r="AB80" s="66"/>
      <c r="AC80" s="57"/>
      <c r="AD80" s="55">
        <f t="shared" si="10"/>
        <v>638</v>
      </c>
      <c r="AE80" s="60">
        <f t="shared" si="11"/>
        <v>638</v>
      </c>
      <c r="AF80" s="57"/>
      <c r="AG80" s="57">
        <v>10</v>
      </c>
      <c r="AH80" s="57"/>
      <c r="AI80" s="57">
        <v>4</v>
      </c>
      <c r="AJ80" s="57">
        <v>3</v>
      </c>
      <c r="AK80" s="57"/>
      <c r="AL80" s="57">
        <v>2</v>
      </c>
      <c r="AM80" s="57"/>
      <c r="AN80" s="57"/>
      <c r="AO80" s="57">
        <v>2</v>
      </c>
      <c r="AP80" s="57"/>
      <c r="AQ80" s="57">
        <v>5</v>
      </c>
      <c r="AR80" s="57"/>
      <c r="AS80" s="57"/>
      <c r="AT80" s="57">
        <v>5</v>
      </c>
      <c r="AU80" s="57">
        <f>10+2</f>
        <v>12</v>
      </c>
      <c r="AV80" s="57"/>
      <c r="AW80" s="57"/>
      <c r="AX80" s="57"/>
      <c r="AY80" s="57">
        <v>1</v>
      </c>
      <c r="AZ80" s="57"/>
      <c r="BA80" s="57"/>
      <c r="BB80" s="57"/>
      <c r="BC80" s="57">
        <v>5</v>
      </c>
      <c r="BD80" s="57">
        <v>6</v>
      </c>
      <c r="BE80" s="57">
        <v>3</v>
      </c>
      <c r="BF80" s="36"/>
      <c r="BH80" s="36"/>
    </row>
    <row r="81" spans="1:60" ht="60" x14ac:dyDescent="0.2">
      <c r="A81" s="47">
        <v>36</v>
      </c>
      <c r="B81" s="48" t="s">
        <v>58</v>
      </c>
      <c r="C81" s="48" t="s">
        <v>59</v>
      </c>
      <c r="D81" s="47">
        <v>3021000704172</v>
      </c>
      <c r="E81" s="47">
        <v>78</v>
      </c>
      <c r="F81" s="57" t="s">
        <v>322</v>
      </c>
      <c r="G81" s="49">
        <f t="shared" si="9"/>
        <v>27</v>
      </c>
      <c r="H81" s="48">
        <v>27</v>
      </c>
      <c r="I81" s="48" t="s">
        <v>323</v>
      </c>
      <c r="J81" s="48" t="s">
        <v>324</v>
      </c>
      <c r="K81" s="48" t="s">
        <v>62</v>
      </c>
      <c r="L81" s="50">
        <v>59.9</v>
      </c>
      <c r="M81" s="48" t="s">
        <v>106</v>
      </c>
      <c r="N81" s="51">
        <v>49.9</v>
      </c>
      <c r="O81" s="48" t="s">
        <v>106</v>
      </c>
      <c r="P81" s="50">
        <v>49.99</v>
      </c>
      <c r="Q81" s="48" t="s">
        <v>106</v>
      </c>
      <c r="R81" s="50" t="s">
        <v>64</v>
      </c>
      <c r="S81" s="48" t="s">
        <v>64</v>
      </c>
      <c r="T81" s="50" t="s">
        <v>64</v>
      </c>
      <c r="U81" s="48" t="s">
        <v>64</v>
      </c>
      <c r="V81" s="50">
        <f t="shared" ref="V81:V91" si="12">ROUND((L81+N81+P81)/3,2)</f>
        <v>53.26</v>
      </c>
      <c r="W81" s="107"/>
      <c r="X81" s="61">
        <v>18.989999999999998</v>
      </c>
      <c r="Y81" s="54" t="s">
        <v>77</v>
      </c>
      <c r="Z81" s="54" t="s">
        <v>78</v>
      </c>
      <c r="AA81" s="54" t="s">
        <v>79</v>
      </c>
      <c r="AB81" s="66"/>
      <c r="AC81" s="48"/>
      <c r="AD81" s="55">
        <f t="shared" si="10"/>
        <v>512.7299999999999</v>
      </c>
      <c r="AE81" s="60">
        <f t="shared" si="11"/>
        <v>1438.02</v>
      </c>
      <c r="AF81" s="49"/>
      <c r="AG81" s="49"/>
      <c r="AH81" s="49"/>
      <c r="AI81" s="49"/>
      <c r="AJ81" s="49"/>
      <c r="AK81" s="49">
        <v>2</v>
      </c>
      <c r="AL81" s="49"/>
      <c r="AM81" s="49">
        <v>3</v>
      </c>
      <c r="AN81" s="49">
        <v>20</v>
      </c>
      <c r="AO81" s="49"/>
      <c r="AP81" s="49"/>
      <c r="AQ81" s="49"/>
      <c r="AR81" s="49"/>
      <c r="AS81" s="49">
        <v>2</v>
      </c>
      <c r="AT81" s="49"/>
      <c r="AU81" s="49"/>
      <c r="AV81" s="49"/>
      <c r="AW81" s="49"/>
      <c r="AX81" s="49"/>
      <c r="AY81" s="49"/>
      <c r="AZ81" s="49"/>
      <c r="BA81" s="49"/>
      <c r="BB81" s="49"/>
      <c r="BC81" s="49"/>
      <c r="BD81" s="57"/>
      <c r="BE81" s="57"/>
      <c r="BF81" s="36"/>
      <c r="BH81" s="36"/>
    </row>
    <row r="82" spans="1:60" ht="60" x14ac:dyDescent="0.2">
      <c r="A82" s="47">
        <v>36</v>
      </c>
      <c r="B82" s="48" t="s">
        <v>58</v>
      </c>
      <c r="C82" s="48" t="s">
        <v>59</v>
      </c>
      <c r="D82" s="47">
        <v>3021000704180</v>
      </c>
      <c r="E82" s="47">
        <v>79</v>
      </c>
      <c r="F82" s="48" t="s">
        <v>325</v>
      </c>
      <c r="G82" s="58">
        <f t="shared" si="9"/>
        <v>35</v>
      </c>
      <c r="H82" s="59">
        <v>35</v>
      </c>
      <c r="I82" s="48" t="s">
        <v>326</v>
      </c>
      <c r="J82" s="48" t="s">
        <v>92</v>
      </c>
      <c r="K82" s="48" t="s">
        <v>62</v>
      </c>
      <c r="L82" s="50">
        <v>100</v>
      </c>
      <c r="M82" s="48" t="s">
        <v>114</v>
      </c>
      <c r="N82" s="51">
        <v>119.9</v>
      </c>
      <c r="O82" s="48" t="s">
        <v>114</v>
      </c>
      <c r="P82" s="50">
        <v>91.86</v>
      </c>
      <c r="Q82" s="48" t="s">
        <v>114</v>
      </c>
      <c r="R82" s="50" t="s">
        <v>64</v>
      </c>
      <c r="S82" s="48" t="s">
        <v>64</v>
      </c>
      <c r="T82" s="50" t="s">
        <v>64</v>
      </c>
      <c r="U82" s="48" t="s">
        <v>64</v>
      </c>
      <c r="V82" s="50">
        <f t="shared" si="12"/>
        <v>103.92</v>
      </c>
      <c r="W82" s="77"/>
      <c r="X82" s="52">
        <v>60</v>
      </c>
      <c r="Y82" s="53" t="s">
        <v>327</v>
      </c>
      <c r="Z82" s="54" t="s">
        <v>328</v>
      </c>
      <c r="AA82" s="54" t="s">
        <v>329</v>
      </c>
      <c r="AB82" s="66"/>
      <c r="AC82" s="57"/>
      <c r="AD82" s="55">
        <f t="shared" si="10"/>
        <v>2100</v>
      </c>
      <c r="AE82" s="60">
        <f t="shared" si="11"/>
        <v>3637.2000000000003</v>
      </c>
      <c r="AF82" s="57"/>
      <c r="AG82" s="57"/>
      <c r="AH82" s="57"/>
      <c r="AI82" s="57"/>
      <c r="AJ82" s="57"/>
      <c r="AK82" s="57">
        <v>2</v>
      </c>
      <c r="AL82" s="57"/>
      <c r="AM82" s="57">
        <v>2</v>
      </c>
      <c r="AN82" s="57"/>
      <c r="AO82" s="57"/>
      <c r="AP82" s="57"/>
      <c r="AQ82" s="57"/>
      <c r="AR82" s="57">
        <v>2</v>
      </c>
      <c r="AS82" s="57"/>
      <c r="AT82" s="57"/>
      <c r="AU82" s="57">
        <v>5</v>
      </c>
      <c r="AV82" s="57">
        <v>8</v>
      </c>
      <c r="AW82" s="57"/>
      <c r="AX82" s="57"/>
      <c r="AY82" s="57">
        <v>1</v>
      </c>
      <c r="AZ82" s="57"/>
      <c r="BA82" s="57">
        <v>5</v>
      </c>
      <c r="BB82" s="57">
        <v>10</v>
      </c>
      <c r="BC82" s="57"/>
      <c r="BD82" s="57"/>
      <c r="BE82" s="57"/>
      <c r="BF82" s="36"/>
      <c r="BH82" s="36"/>
    </row>
    <row r="83" spans="1:60" ht="60" x14ac:dyDescent="0.2">
      <c r="A83" s="38">
        <v>36</v>
      </c>
      <c r="B83" s="39" t="s">
        <v>58</v>
      </c>
      <c r="C83" s="39" t="s">
        <v>59</v>
      </c>
      <c r="D83" s="38">
        <v>3021000704195</v>
      </c>
      <c r="E83" s="38">
        <v>80</v>
      </c>
      <c r="F83" s="39" t="s">
        <v>330</v>
      </c>
      <c r="G83" s="40">
        <f t="shared" si="9"/>
        <v>39</v>
      </c>
      <c r="H83" s="39">
        <v>39</v>
      </c>
      <c r="I83" s="39" t="s">
        <v>331</v>
      </c>
      <c r="J83" s="39" t="s">
        <v>179</v>
      </c>
      <c r="K83" s="39" t="s">
        <v>62</v>
      </c>
      <c r="L83" s="41">
        <v>9.2100000000000009</v>
      </c>
      <c r="M83" s="39" t="s">
        <v>63</v>
      </c>
      <c r="N83" s="42">
        <v>8.9</v>
      </c>
      <c r="O83" s="39" t="s">
        <v>63</v>
      </c>
      <c r="P83" s="41">
        <v>13.8</v>
      </c>
      <c r="Q83" s="39" t="s">
        <v>63</v>
      </c>
      <c r="R83" s="41" t="s">
        <v>64</v>
      </c>
      <c r="S83" s="39" t="s">
        <v>64</v>
      </c>
      <c r="T83" s="41" t="s">
        <v>64</v>
      </c>
      <c r="U83" s="39" t="s">
        <v>64</v>
      </c>
      <c r="V83" s="41">
        <f t="shared" si="12"/>
        <v>10.64</v>
      </c>
      <c r="W83" s="110">
        <f>AE83</f>
        <v>414.96000000000004</v>
      </c>
      <c r="X83" s="43" t="s">
        <v>65</v>
      </c>
      <c r="Y83" s="44" t="s">
        <v>64</v>
      </c>
      <c r="Z83" s="44" t="s">
        <v>64</v>
      </c>
      <c r="AA83" s="44" t="s">
        <v>64</v>
      </c>
      <c r="AB83" s="39"/>
      <c r="AC83" s="39"/>
      <c r="AD83" s="45"/>
      <c r="AE83" s="46">
        <f t="shared" si="11"/>
        <v>414.96000000000004</v>
      </c>
      <c r="AF83" s="39"/>
      <c r="AG83" s="39"/>
      <c r="AH83" s="39"/>
      <c r="AI83" s="39">
        <v>6</v>
      </c>
      <c r="AJ83" s="39"/>
      <c r="AK83" s="39">
        <v>6</v>
      </c>
      <c r="AL83" s="39">
        <v>5</v>
      </c>
      <c r="AM83" s="39"/>
      <c r="AN83" s="39">
        <v>4</v>
      </c>
      <c r="AO83" s="39"/>
      <c r="AP83" s="39"/>
      <c r="AQ83" s="39"/>
      <c r="AR83" s="39"/>
      <c r="AS83" s="39"/>
      <c r="AT83" s="39"/>
      <c r="AU83" s="39">
        <v>2</v>
      </c>
      <c r="AV83" s="39">
        <v>16</v>
      </c>
      <c r="AW83" s="39"/>
      <c r="AX83" s="39"/>
      <c r="AY83" s="39"/>
      <c r="AZ83" s="39"/>
      <c r="BA83" s="39"/>
      <c r="BB83" s="39"/>
      <c r="BC83" s="39"/>
      <c r="BD83" s="39"/>
      <c r="BE83" s="39"/>
      <c r="BF83" s="36"/>
      <c r="BH83" s="36"/>
    </row>
    <row r="84" spans="1:60" ht="60" x14ac:dyDescent="0.2">
      <c r="A84" s="38">
        <v>36</v>
      </c>
      <c r="B84" s="39" t="s">
        <v>58</v>
      </c>
      <c r="C84" s="39" t="s">
        <v>59</v>
      </c>
      <c r="D84" s="38">
        <v>3021000000332</v>
      </c>
      <c r="E84" s="38">
        <v>81</v>
      </c>
      <c r="F84" s="39" t="s">
        <v>332</v>
      </c>
      <c r="G84" s="40">
        <f t="shared" si="9"/>
        <v>71</v>
      </c>
      <c r="H84" s="39">
        <v>71</v>
      </c>
      <c r="I84" s="39" t="s">
        <v>333</v>
      </c>
      <c r="J84" s="39"/>
      <c r="K84" s="39" t="s">
        <v>122</v>
      </c>
      <c r="L84" s="41">
        <v>32.9</v>
      </c>
      <c r="M84" s="39" t="s">
        <v>76</v>
      </c>
      <c r="N84" s="42">
        <v>35</v>
      </c>
      <c r="O84" s="39" t="s">
        <v>76</v>
      </c>
      <c r="P84" s="41">
        <v>35.99</v>
      </c>
      <c r="Q84" s="39" t="s">
        <v>76</v>
      </c>
      <c r="R84" s="41" t="s">
        <v>64</v>
      </c>
      <c r="S84" s="39" t="s">
        <v>64</v>
      </c>
      <c r="T84" s="41" t="s">
        <v>64</v>
      </c>
      <c r="U84" s="39" t="s">
        <v>64</v>
      </c>
      <c r="V84" s="41">
        <f t="shared" si="12"/>
        <v>34.630000000000003</v>
      </c>
      <c r="W84" s="110">
        <f>AE84</f>
        <v>2458.73</v>
      </c>
      <c r="X84" s="43" t="s">
        <v>65</v>
      </c>
      <c r="Y84" s="44" t="s">
        <v>64</v>
      </c>
      <c r="Z84" s="44" t="s">
        <v>64</v>
      </c>
      <c r="AA84" s="44" t="s">
        <v>64</v>
      </c>
      <c r="AB84" s="39"/>
      <c r="AC84" s="39"/>
      <c r="AD84" s="45"/>
      <c r="AE84" s="46">
        <f t="shared" si="11"/>
        <v>2458.73</v>
      </c>
      <c r="AF84" s="39"/>
      <c r="AG84" s="39">
        <v>6</v>
      </c>
      <c r="AH84" s="39"/>
      <c r="AI84" s="39">
        <v>4</v>
      </c>
      <c r="AJ84" s="39"/>
      <c r="AK84" s="39">
        <v>5</v>
      </c>
      <c r="AL84" s="39">
        <v>3</v>
      </c>
      <c r="AM84" s="39">
        <v>3</v>
      </c>
      <c r="AN84" s="39"/>
      <c r="AO84" s="39">
        <v>3</v>
      </c>
      <c r="AP84" s="39"/>
      <c r="AQ84" s="39"/>
      <c r="AR84" s="39">
        <v>3</v>
      </c>
      <c r="AS84" s="39">
        <v>3</v>
      </c>
      <c r="AT84" s="39">
        <v>3</v>
      </c>
      <c r="AU84" s="39">
        <v>20</v>
      </c>
      <c r="AV84" s="39"/>
      <c r="AW84" s="39"/>
      <c r="AX84" s="39"/>
      <c r="AY84" s="39">
        <v>2</v>
      </c>
      <c r="AZ84" s="39">
        <v>2</v>
      </c>
      <c r="BA84" s="39">
        <v>4</v>
      </c>
      <c r="BB84" s="39">
        <v>4</v>
      </c>
      <c r="BC84" s="39">
        <v>1</v>
      </c>
      <c r="BD84" s="39">
        <v>5</v>
      </c>
      <c r="BE84" s="39"/>
      <c r="BF84" s="36"/>
      <c r="BH84" s="36"/>
    </row>
    <row r="85" spans="1:60" ht="60" x14ac:dyDescent="0.2">
      <c r="A85" s="47">
        <v>36</v>
      </c>
      <c r="B85" s="48" t="s">
        <v>58</v>
      </c>
      <c r="C85" s="48" t="s">
        <v>59</v>
      </c>
      <c r="D85" s="47">
        <v>3021000000334</v>
      </c>
      <c r="E85" s="47">
        <v>82</v>
      </c>
      <c r="F85" s="48" t="s">
        <v>334</v>
      </c>
      <c r="G85" s="58">
        <f t="shared" si="9"/>
        <v>88</v>
      </c>
      <c r="H85" s="59">
        <v>88</v>
      </c>
      <c r="I85" s="48" t="s">
        <v>335</v>
      </c>
      <c r="J85" s="48"/>
      <c r="K85" s="48" t="s">
        <v>122</v>
      </c>
      <c r="L85" s="50">
        <v>19.2</v>
      </c>
      <c r="M85" s="48" t="s">
        <v>76</v>
      </c>
      <c r="N85" s="51">
        <v>15</v>
      </c>
      <c r="O85" s="48" t="s">
        <v>76</v>
      </c>
      <c r="P85" s="50">
        <v>19</v>
      </c>
      <c r="Q85" s="48" t="s">
        <v>76</v>
      </c>
      <c r="R85" s="50" t="s">
        <v>64</v>
      </c>
      <c r="S85" s="48" t="s">
        <v>64</v>
      </c>
      <c r="T85" s="50" t="s">
        <v>64</v>
      </c>
      <c r="U85" s="48" t="s">
        <v>64</v>
      </c>
      <c r="V85" s="50">
        <f t="shared" si="12"/>
        <v>17.73</v>
      </c>
      <c r="W85" s="77"/>
      <c r="X85" s="52">
        <v>6</v>
      </c>
      <c r="Y85" s="53" t="s">
        <v>171</v>
      </c>
      <c r="Z85" s="54" t="s">
        <v>172</v>
      </c>
      <c r="AA85" s="54" t="s">
        <v>173</v>
      </c>
      <c r="AB85" s="66"/>
      <c r="AC85" s="57"/>
      <c r="AD85" s="63">
        <f t="shared" si="10"/>
        <v>528</v>
      </c>
      <c r="AE85" s="65">
        <f t="shared" si="11"/>
        <v>1560.24</v>
      </c>
      <c r="AF85" s="57"/>
      <c r="AG85" s="57">
        <v>10</v>
      </c>
      <c r="AH85" s="57"/>
      <c r="AI85" s="57">
        <v>5</v>
      </c>
      <c r="AJ85" s="57"/>
      <c r="AK85" s="57">
        <v>20</v>
      </c>
      <c r="AL85" s="57"/>
      <c r="AM85" s="57"/>
      <c r="AN85" s="57"/>
      <c r="AO85" s="57">
        <v>8</v>
      </c>
      <c r="AP85" s="57"/>
      <c r="AQ85" s="57"/>
      <c r="AR85" s="57"/>
      <c r="AS85" s="57"/>
      <c r="AT85" s="57">
        <v>4</v>
      </c>
      <c r="AU85" s="57">
        <v>30</v>
      </c>
      <c r="AV85" s="57"/>
      <c r="AW85" s="57"/>
      <c r="AX85" s="57"/>
      <c r="AY85" s="57"/>
      <c r="AZ85" s="57"/>
      <c r="BA85" s="57"/>
      <c r="BB85" s="57">
        <v>2</v>
      </c>
      <c r="BC85" s="57">
        <v>4</v>
      </c>
      <c r="BD85" s="57"/>
      <c r="BE85" s="57">
        <v>5</v>
      </c>
      <c r="BF85" s="36"/>
      <c r="BH85" s="36"/>
    </row>
    <row r="86" spans="1:60" ht="105" x14ac:dyDescent="0.2">
      <c r="A86" s="38">
        <v>36</v>
      </c>
      <c r="B86" s="39" t="s">
        <v>58</v>
      </c>
      <c r="C86" s="39" t="s">
        <v>59</v>
      </c>
      <c r="D86" s="38">
        <v>3021000704190</v>
      </c>
      <c r="E86" s="38">
        <v>83</v>
      </c>
      <c r="F86" s="39" t="s">
        <v>336</v>
      </c>
      <c r="G86" s="40">
        <f t="shared" si="9"/>
        <v>11</v>
      </c>
      <c r="H86" s="39">
        <v>11</v>
      </c>
      <c r="I86" s="39" t="s">
        <v>337</v>
      </c>
      <c r="J86" s="39" t="s">
        <v>160</v>
      </c>
      <c r="K86" s="39" t="s">
        <v>122</v>
      </c>
      <c r="L86" s="41">
        <v>299.89999999999998</v>
      </c>
      <c r="M86" s="39" t="s">
        <v>114</v>
      </c>
      <c r="N86" s="42">
        <v>259</v>
      </c>
      <c r="O86" s="39" t="s">
        <v>114</v>
      </c>
      <c r="P86" s="41">
        <v>249.9</v>
      </c>
      <c r="Q86" s="39" t="s">
        <v>114</v>
      </c>
      <c r="R86" s="41" t="s">
        <v>64</v>
      </c>
      <c r="S86" s="39" t="s">
        <v>64</v>
      </c>
      <c r="T86" s="41" t="s">
        <v>64</v>
      </c>
      <c r="U86" s="39" t="s">
        <v>64</v>
      </c>
      <c r="V86" s="41">
        <f t="shared" si="12"/>
        <v>269.60000000000002</v>
      </c>
      <c r="W86" s="110">
        <f>AE86</f>
        <v>2965.6000000000004</v>
      </c>
      <c r="X86" s="43" t="s">
        <v>65</v>
      </c>
      <c r="Y86" s="44" t="s">
        <v>64</v>
      </c>
      <c r="Z86" s="44" t="s">
        <v>64</v>
      </c>
      <c r="AA86" s="44" t="s">
        <v>64</v>
      </c>
      <c r="AB86" s="39"/>
      <c r="AC86" s="39"/>
      <c r="AD86" s="45"/>
      <c r="AE86" s="46">
        <f t="shared" si="11"/>
        <v>2965.6000000000004</v>
      </c>
      <c r="AF86" s="39"/>
      <c r="AG86" s="39">
        <v>2</v>
      </c>
      <c r="AH86" s="39"/>
      <c r="AI86" s="39"/>
      <c r="AJ86" s="39"/>
      <c r="AK86" s="39">
        <v>4</v>
      </c>
      <c r="AL86" s="39"/>
      <c r="AM86" s="39">
        <v>2</v>
      </c>
      <c r="AN86" s="39"/>
      <c r="AO86" s="39"/>
      <c r="AP86" s="39"/>
      <c r="AQ86" s="39"/>
      <c r="AR86" s="39"/>
      <c r="AS86" s="39"/>
      <c r="AT86" s="39"/>
      <c r="AU86" s="39"/>
      <c r="AV86" s="39">
        <v>2</v>
      </c>
      <c r="AW86" s="39"/>
      <c r="AX86" s="39"/>
      <c r="AY86" s="39"/>
      <c r="AZ86" s="39"/>
      <c r="BA86" s="39"/>
      <c r="BB86" s="39">
        <v>1</v>
      </c>
      <c r="BC86" s="39"/>
      <c r="BD86" s="39"/>
      <c r="BE86" s="39"/>
      <c r="BF86" s="36"/>
      <c r="BH86" s="36"/>
    </row>
    <row r="87" spans="1:60" ht="60" x14ac:dyDescent="0.2">
      <c r="A87" s="71">
        <v>36</v>
      </c>
      <c r="B87" s="62" t="s">
        <v>58</v>
      </c>
      <c r="C87" s="62" t="s">
        <v>59</v>
      </c>
      <c r="D87" s="71">
        <v>3021000704199</v>
      </c>
      <c r="E87" s="71">
        <v>84</v>
      </c>
      <c r="F87" s="62" t="s">
        <v>338</v>
      </c>
      <c r="G87" s="73">
        <f t="shared" si="9"/>
        <v>5</v>
      </c>
      <c r="H87" s="62">
        <v>5</v>
      </c>
      <c r="I87" s="62" t="s">
        <v>339</v>
      </c>
      <c r="J87" s="62" t="s">
        <v>149</v>
      </c>
      <c r="K87" s="62" t="s">
        <v>122</v>
      </c>
      <c r="L87" s="74">
        <v>229.9</v>
      </c>
      <c r="M87" s="62" t="s">
        <v>150</v>
      </c>
      <c r="N87" s="75">
        <v>249.9</v>
      </c>
      <c r="O87" s="62" t="s">
        <v>150</v>
      </c>
      <c r="P87" s="74">
        <v>249.9</v>
      </c>
      <c r="Q87" s="62" t="s">
        <v>150</v>
      </c>
      <c r="R87" s="74" t="s">
        <v>64</v>
      </c>
      <c r="S87" s="62" t="s">
        <v>64</v>
      </c>
      <c r="T87" s="74" t="s">
        <v>64</v>
      </c>
      <c r="U87" s="62" t="s">
        <v>64</v>
      </c>
      <c r="V87" s="74">
        <f t="shared" si="12"/>
        <v>243.23</v>
      </c>
      <c r="W87" s="108"/>
      <c r="X87" s="63">
        <v>243.23</v>
      </c>
      <c r="Y87" s="64" t="s">
        <v>274</v>
      </c>
      <c r="Z87" s="64" t="s">
        <v>275</v>
      </c>
      <c r="AA87" s="64" t="s">
        <v>276</v>
      </c>
      <c r="AB87" s="76"/>
      <c r="AC87" s="62"/>
      <c r="AD87" s="63">
        <f t="shared" si="10"/>
        <v>1216.1499999999999</v>
      </c>
      <c r="AE87" s="65">
        <f t="shared" si="11"/>
        <v>1216.1499999999999</v>
      </c>
      <c r="AF87" s="73"/>
      <c r="AG87" s="73"/>
      <c r="AH87" s="73"/>
      <c r="AI87" s="73"/>
      <c r="AJ87" s="73"/>
      <c r="AK87" s="73">
        <v>2</v>
      </c>
      <c r="AL87" s="73"/>
      <c r="AM87" s="73"/>
      <c r="AN87" s="73"/>
      <c r="AO87" s="73"/>
      <c r="AP87" s="73"/>
      <c r="AQ87" s="73"/>
      <c r="AR87" s="73">
        <v>1</v>
      </c>
      <c r="AS87" s="73"/>
      <c r="AT87" s="73"/>
      <c r="AU87" s="73"/>
      <c r="AV87" s="73">
        <v>2</v>
      </c>
      <c r="AW87" s="73"/>
      <c r="AX87" s="73"/>
      <c r="AY87" s="73"/>
      <c r="AZ87" s="73"/>
      <c r="BA87" s="73"/>
      <c r="BB87" s="73"/>
      <c r="BC87" s="73"/>
      <c r="BD87" s="62"/>
      <c r="BE87" s="62"/>
      <c r="BF87" s="36"/>
      <c r="BH87" s="36"/>
    </row>
    <row r="88" spans="1:60" ht="60" x14ac:dyDescent="0.2">
      <c r="A88" s="47">
        <v>36</v>
      </c>
      <c r="B88" s="48" t="s">
        <v>58</v>
      </c>
      <c r="C88" s="48" t="s">
        <v>59</v>
      </c>
      <c r="D88" s="47">
        <v>3021000000336</v>
      </c>
      <c r="E88" s="47">
        <v>85</v>
      </c>
      <c r="F88" s="48" t="s">
        <v>340</v>
      </c>
      <c r="G88" s="49">
        <f t="shared" si="9"/>
        <v>32</v>
      </c>
      <c r="H88" s="48">
        <v>32</v>
      </c>
      <c r="I88" s="48" t="s">
        <v>341</v>
      </c>
      <c r="J88" s="48"/>
      <c r="K88" s="48" t="s">
        <v>205</v>
      </c>
      <c r="L88" s="50">
        <v>134.9</v>
      </c>
      <c r="M88" s="48" t="s">
        <v>342</v>
      </c>
      <c r="N88" s="51">
        <v>109.9</v>
      </c>
      <c r="O88" s="48" t="s">
        <v>342</v>
      </c>
      <c r="P88" s="50">
        <v>87.93</v>
      </c>
      <c r="Q88" s="48" t="s">
        <v>342</v>
      </c>
      <c r="R88" s="50" t="s">
        <v>64</v>
      </c>
      <c r="S88" s="48" t="s">
        <v>64</v>
      </c>
      <c r="T88" s="50" t="s">
        <v>64</v>
      </c>
      <c r="U88" s="48" t="s">
        <v>64</v>
      </c>
      <c r="V88" s="50">
        <f t="shared" si="12"/>
        <v>110.91</v>
      </c>
      <c r="W88" s="107"/>
      <c r="X88" s="52">
        <v>95.99</v>
      </c>
      <c r="Y88" s="54" t="s">
        <v>77</v>
      </c>
      <c r="Z88" s="54" t="s">
        <v>78</v>
      </c>
      <c r="AA88" s="54" t="s">
        <v>79</v>
      </c>
      <c r="AB88" s="66"/>
      <c r="AC88" s="48"/>
      <c r="AD88" s="55">
        <f t="shared" si="10"/>
        <v>3071.68</v>
      </c>
      <c r="AE88" s="60">
        <f t="shared" si="11"/>
        <v>3549.12</v>
      </c>
      <c r="AF88" s="49"/>
      <c r="AG88" s="49"/>
      <c r="AH88" s="49"/>
      <c r="AI88" s="49">
        <v>5</v>
      </c>
      <c r="AJ88" s="49"/>
      <c r="AK88" s="49">
        <v>6</v>
      </c>
      <c r="AL88" s="49"/>
      <c r="AM88" s="49">
        <v>4</v>
      </c>
      <c r="AN88" s="49"/>
      <c r="AO88" s="49"/>
      <c r="AP88" s="49"/>
      <c r="AQ88" s="49"/>
      <c r="AR88" s="49"/>
      <c r="AS88" s="49">
        <v>2</v>
      </c>
      <c r="AT88" s="49"/>
      <c r="AU88" s="49">
        <v>10</v>
      </c>
      <c r="AV88" s="49"/>
      <c r="AW88" s="49"/>
      <c r="AX88" s="49"/>
      <c r="AY88" s="49"/>
      <c r="AZ88" s="49"/>
      <c r="BA88" s="49">
        <v>5</v>
      </c>
      <c r="BB88" s="49"/>
      <c r="BC88" s="49"/>
      <c r="BD88" s="57"/>
      <c r="BE88" s="57"/>
      <c r="BF88" s="36"/>
      <c r="BH88" s="36"/>
    </row>
    <row r="89" spans="1:60" ht="60" x14ac:dyDescent="0.2">
      <c r="A89" s="47">
        <v>36</v>
      </c>
      <c r="B89" s="48" t="s">
        <v>58</v>
      </c>
      <c r="C89" s="48" t="s">
        <v>59</v>
      </c>
      <c r="D89" s="47">
        <v>3021000704200</v>
      </c>
      <c r="E89" s="47">
        <v>86</v>
      </c>
      <c r="F89" s="48" t="s">
        <v>343</v>
      </c>
      <c r="G89" s="58">
        <f t="shared" si="9"/>
        <v>7</v>
      </c>
      <c r="H89" s="59">
        <v>7</v>
      </c>
      <c r="I89" s="48" t="s">
        <v>344</v>
      </c>
      <c r="J89" s="48" t="s">
        <v>149</v>
      </c>
      <c r="K89" s="48" t="s">
        <v>62</v>
      </c>
      <c r="L89" s="50">
        <v>102.1</v>
      </c>
      <c r="M89" s="48" t="s">
        <v>150</v>
      </c>
      <c r="N89" s="51">
        <v>86.9</v>
      </c>
      <c r="O89" s="48" t="s">
        <v>150</v>
      </c>
      <c r="P89" s="50">
        <v>62.92</v>
      </c>
      <c r="Q89" s="48" t="s">
        <v>150</v>
      </c>
      <c r="R89" s="50" t="s">
        <v>64</v>
      </c>
      <c r="S89" s="48" t="s">
        <v>64</v>
      </c>
      <c r="T89" s="50" t="s">
        <v>64</v>
      </c>
      <c r="U89" s="48" t="s">
        <v>64</v>
      </c>
      <c r="V89" s="50">
        <f t="shared" si="12"/>
        <v>83.97</v>
      </c>
      <c r="W89" s="77"/>
      <c r="X89" s="52">
        <v>49.6</v>
      </c>
      <c r="Y89" s="53" t="s">
        <v>281</v>
      </c>
      <c r="Z89" s="54" t="s">
        <v>282</v>
      </c>
      <c r="AA89" s="54" t="s">
        <v>283</v>
      </c>
      <c r="AB89" s="66"/>
      <c r="AC89" s="57"/>
      <c r="AD89" s="55">
        <f t="shared" si="10"/>
        <v>347.2</v>
      </c>
      <c r="AE89" s="60">
        <f t="shared" si="11"/>
        <v>587.79</v>
      </c>
      <c r="AF89" s="57"/>
      <c r="AG89" s="57"/>
      <c r="AH89" s="57"/>
      <c r="AI89" s="57"/>
      <c r="AJ89" s="57"/>
      <c r="AK89" s="57">
        <v>4</v>
      </c>
      <c r="AL89" s="57"/>
      <c r="AM89" s="57"/>
      <c r="AN89" s="57"/>
      <c r="AO89" s="57"/>
      <c r="AP89" s="57"/>
      <c r="AQ89" s="57"/>
      <c r="AR89" s="57">
        <v>2</v>
      </c>
      <c r="AS89" s="57"/>
      <c r="AT89" s="57"/>
      <c r="AU89" s="57"/>
      <c r="AV89" s="57"/>
      <c r="AW89" s="57"/>
      <c r="AX89" s="57"/>
      <c r="AY89" s="57">
        <v>1</v>
      </c>
      <c r="AZ89" s="57"/>
      <c r="BA89" s="57"/>
      <c r="BB89" s="57"/>
      <c r="BC89" s="57"/>
      <c r="BD89" s="57"/>
      <c r="BE89" s="57"/>
      <c r="BF89" s="36"/>
      <c r="BH89" s="36"/>
    </row>
    <row r="90" spans="1:60" ht="60" x14ac:dyDescent="0.2">
      <c r="A90" s="47">
        <v>36</v>
      </c>
      <c r="B90" s="48" t="s">
        <v>58</v>
      </c>
      <c r="C90" s="48" t="s">
        <v>59</v>
      </c>
      <c r="D90" s="47">
        <v>3022000000176</v>
      </c>
      <c r="E90" s="47">
        <v>87</v>
      </c>
      <c r="F90" s="57" t="s">
        <v>345</v>
      </c>
      <c r="G90" s="49">
        <f t="shared" si="9"/>
        <v>27</v>
      </c>
      <c r="H90" s="48">
        <v>27</v>
      </c>
      <c r="I90" s="48" t="s">
        <v>346</v>
      </c>
      <c r="J90" s="48"/>
      <c r="K90" s="48" t="s">
        <v>62</v>
      </c>
      <c r="L90" s="50">
        <v>37.5</v>
      </c>
      <c r="M90" s="48" t="s">
        <v>146</v>
      </c>
      <c r="N90" s="51">
        <v>39.06</v>
      </c>
      <c r="O90" s="48" t="s">
        <v>146</v>
      </c>
      <c r="P90" s="50">
        <v>39.9</v>
      </c>
      <c r="Q90" s="48" t="s">
        <v>146</v>
      </c>
      <c r="R90" s="50" t="s">
        <v>64</v>
      </c>
      <c r="S90" s="48" t="s">
        <v>64</v>
      </c>
      <c r="T90" s="50" t="s">
        <v>64</v>
      </c>
      <c r="U90" s="48" t="s">
        <v>64</v>
      </c>
      <c r="V90" s="50">
        <f t="shared" si="12"/>
        <v>38.82</v>
      </c>
      <c r="W90" s="107"/>
      <c r="X90" s="61">
        <v>38.81</v>
      </c>
      <c r="Y90" s="54" t="s">
        <v>188</v>
      </c>
      <c r="Z90" s="54" t="s">
        <v>189</v>
      </c>
      <c r="AA90" s="54" t="s">
        <v>190</v>
      </c>
      <c r="AB90" s="66"/>
      <c r="AC90" s="48"/>
      <c r="AD90" s="55">
        <f t="shared" si="10"/>
        <v>1047.8700000000001</v>
      </c>
      <c r="AE90" s="60">
        <f t="shared" si="11"/>
        <v>1048.1400000000001</v>
      </c>
      <c r="AF90" s="49">
        <v>20</v>
      </c>
      <c r="AG90" s="49"/>
      <c r="AH90" s="49"/>
      <c r="AI90" s="49"/>
      <c r="AJ90" s="49"/>
      <c r="AK90" s="49"/>
      <c r="AL90" s="49"/>
      <c r="AM90" s="49"/>
      <c r="AN90" s="49"/>
      <c r="AO90" s="49"/>
      <c r="AP90" s="49"/>
      <c r="AQ90" s="49"/>
      <c r="AR90" s="49"/>
      <c r="AS90" s="58"/>
      <c r="AT90" s="49"/>
      <c r="AU90" s="49"/>
      <c r="AV90" s="49">
        <v>3</v>
      </c>
      <c r="AW90" s="49"/>
      <c r="AX90" s="49"/>
      <c r="AY90" s="49">
        <v>4</v>
      </c>
      <c r="AZ90" s="49"/>
      <c r="BA90" s="49"/>
      <c r="BB90" s="49"/>
      <c r="BC90" s="49"/>
      <c r="BD90" s="57"/>
      <c r="BE90" s="57"/>
      <c r="BF90" s="36"/>
      <c r="BH90" s="36"/>
    </row>
    <row r="91" spans="1:60" ht="60" x14ac:dyDescent="0.2">
      <c r="A91" s="47">
        <v>36</v>
      </c>
      <c r="B91" s="48" t="s">
        <v>58</v>
      </c>
      <c r="C91" s="48" t="s">
        <v>59</v>
      </c>
      <c r="D91" s="47">
        <v>3022000000282</v>
      </c>
      <c r="E91" s="47">
        <v>88</v>
      </c>
      <c r="F91" s="48" t="s">
        <v>347</v>
      </c>
      <c r="G91" s="49">
        <f t="shared" si="9"/>
        <v>127</v>
      </c>
      <c r="H91" s="48">
        <v>127</v>
      </c>
      <c r="I91" s="48" t="s">
        <v>348</v>
      </c>
      <c r="J91" s="48" t="s">
        <v>259</v>
      </c>
      <c r="K91" s="48" t="s">
        <v>62</v>
      </c>
      <c r="L91" s="50">
        <v>47.32</v>
      </c>
      <c r="M91" s="48" t="s">
        <v>76</v>
      </c>
      <c r="N91" s="51">
        <v>62.9</v>
      </c>
      <c r="O91" s="48" t="s">
        <v>76</v>
      </c>
      <c r="P91" s="50">
        <v>39.9</v>
      </c>
      <c r="Q91" s="48" t="s">
        <v>76</v>
      </c>
      <c r="R91" s="50" t="s">
        <v>64</v>
      </c>
      <c r="S91" s="48" t="s">
        <v>64</v>
      </c>
      <c r="T91" s="50" t="s">
        <v>64</v>
      </c>
      <c r="U91" s="48" t="s">
        <v>64</v>
      </c>
      <c r="V91" s="50">
        <f t="shared" si="12"/>
        <v>50.04</v>
      </c>
      <c r="W91" s="107"/>
      <c r="X91" s="52">
        <v>17</v>
      </c>
      <c r="Y91" s="54" t="s">
        <v>87</v>
      </c>
      <c r="Z91" s="54" t="s">
        <v>88</v>
      </c>
      <c r="AA91" s="54" t="s">
        <v>89</v>
      </c>
      <c r="AB91" s="66"/>
      <c r="AC91" s="48"/>
      <c r="AD91" s="55">
        <f t="shared" si="10"/>
        <v>2159</v>
      </c>
      <c r="AE91" s="60">
        <f t="shared" si="11"/>
        <v>6355.08</v>
      </c>
      <c r="AF91" s="49">
        <v>30</v>
      </c>
      <c r="AG91" s="49"/>
      <c r="AH91" s="49"/>
      <c r="AI91" s="49"/>
      <c r="AJ91" s="49">
        <v>5</v>
      </c>
      <c r="AK91" s="49">
        <v>20</v>
      </c>
      <c r="AL91" s="49"/>
      <c r="AM91" s="49"/>
      <c r="AN91" s="49"/>
      <c r="AO91" s="49"/>
      <c r="AP91" s="49"/>
      <c r="AQ91" s="49">
        <v>20</v>
      </c>
      <c r="AR91" s="49"/>
      <c r="AS91" s="58"/>
      <c r="AT91" s="49"/>
      <c r="AU91" s="49">
        <v>22</v>
      </c>
      <c r="AV91" s="49"/>
      <c r="AW91" s="49">
        <v>30</v>
      </c>
      <c r="AX91" s="49"/>
      <c r="AY91" s="49"/>
      <c r="AZ91" s="49"/>
      <c r="BA91" s="49"/>
      <c r="BB91" s="49"/>
      <c r="BC91" s="49"/>
      <c r="BD91" s="57"/>
      <c r="BE91" s="57"/>
      <c r="BF91" s="36"/>
      <c r="BH91" s="36"/>
    </row>
    <row r="92" spans="1:60" ht="60" x14ac:dyDescent="0.2">
      <c r="A92" s="38">
        <v>36</v>
      </c>
      <c r="B92" s="39" t="s">
        <v>58</v>
      </c>
      <c r="C92" s="39" t="s">
        <v>59</v>
      </c>
      <c r="D92" s="38">
        <v>3022000000281</v>
      </c>
      <c r="E92" s="38">
        <v>89</v>
      </c>
      <c r="F92" s="39" t="s">
        <v>349</v>
      </c>
      <c r="G92" s="40">
        <f t="shared" si="9"/>
        <v>165</v>
      </c>
      <c r="H92" s="39">
        <v>165</v>
      </c>
      <c r="I92" s="39" t="s">
        <v>350</v>
      </c>
      <c r="J92" s="39" t="s">
        <v>259</v>
      </c>
      <c r="K92" s="39" t="s">
        <v>62</v>
      </c>
      <c r="L92" s="41">
        <v>14.98</v>
      </c>
      <c r="M92" s="39" t="s">
        <v>76</v>
      </c>
      <c r="N92" s="42" t="s">
        <v>64</v>
      </c>
      <c r="O92" s="39" t="s">
        <v>64</v>
      </c>
      <c r="P92" s="41" t="s">
        <v>64</v>
      </c>
      <c r="Q92" s="39" t="s">
        <v>64</v>
      </c>
      <c r="R92" s="41" t="s">
        <v>64</v>
      </c>
      <c r="S92" s="39" t="s">
        <v>64</v>
      </c>
      <c r="T92" s="41" t="s">
        <v>64</v>
      </c>
      <c r="U92" s="39" t="s">
        <v>64</v>
      </c>
      <c r="V92" s="41">
        <f>L92</f>
        <v>14.98</v>
      </c>
      <c r="W92" s="110">
        <f>AE92</f>
        <v>2471.7000000000003</v>
      </c>
      <c r="X92" s="43" t="s">
        <v>65</v>
      </c>
      <c r="Y92" s="44" t="s">
        <v>64</v>
      </c>
      <c r="Z92" s="44" t="s">
        <v>64</v>
      </c>
      <c r="AA92" s="44" t="s">
        <v>64</v>
      </c>
      <c r="AB92" s="39"/>
      <c r="AC92" s="39"/>
      <c r="AD92" s="45"/>
      <c r="AE92" s="46">
        <f t="shared" si="11"/>
        <v>2471.7000000000003</v>
      </c>
      <c r="AF92" s="39">
        <v>15</v>
      </c>
      <c r="AG92" s="39">
        <v>22</v>
      </c>
      <c r="AH92" s="39"/>
      <c r="AI92" s="39">
        <v>10</v>
      </c>
      <c r="AJ92" s="39"/>
      <c r="AK92" s="39"/>
      <c r="AL92" s="39"/>
      <c r="AM92" s="39">
        <v>30</v>
      </c>
      <c r="AN92" s="39">
        <v>30</v>
      </c>
      <c r="AO92" s="39"/>
      <c r="AP92" s="39"/>
      <c r="AQ92" s="39"/>
      <c r="AR92" s="39"/>
      <c r="AS92" s="39"/>
      <c r="AT92" s="39">
        <v>2</v>
      </c>
      <c r="AU92" s="39">
        <f>10+2</f>
        <v>12</v>
      </c>
      <c r="AV92" s="39"/>
      <c r="AW92" s="39">
        <v>20</v>
      </c>
      <c r="AX92" s="39"/>
      <c r="AY92" s="39"/>
      <c r="AZ92" s="39">
        <v>1</v>
      </c>
      <c r="BA92" s="39"/>
      <c r="BB92" s="39">
        <v>5</v>
      </c>
      <c r="BC92" s="39">
        <v>15</v>
      </c>
      <c r="BD92" s="39"/>
      <c r="BE92" s="39">
        <v>3</v>
      </c>
      <c r="BF92" s="36"/>
      <c r="BH92" s="36"/>
    </row>
    <row r="93" spans="1:60" ht="60" x14ac:dyDescent="0.2">
      <c r="A93" s="47">
        <v>36</v>
      </c>
      <c r="B93" s="48" t="s">
        <v>58</v>
      </c>
      <c r="C93" s="48" t="s">
        <v>59</v>
      </c>
      <c r="D93" s="47">
        <v>3022000731147</v>
      </c>
      <c r="E93" s="47">
        <v>90</v>
      </c>
      <c r="F93" s="48" t="s">
        <v>351</v>
      </c>
      <c r="G93" s="49">
        <f t="shared" si="9"/>
        <v>36</v>
      </c>
      <c r="H93" s="48">
        <v>36</v>
      </c>
      <c r="I93" s="48" t="s">
        <v>352</v>
      </c>
      <c r="J93" s="48" t="s">
        <v>252</v>
      </c>
      <c r="K93" s="48" t="s">
        <v>62</v>
      </c>
      <c r="L93" s="50">
        <v>79.900000000000006</v>
      </c>
      <c r="M93" s="48" t="s">
        <v>227</v>
      </c>
      <c r="N93" s="51">
        <v>67</v>
      </c>
      <c r="O93" s="48" t="s">
        <v>227</v>
      </c>
      <c r="P93" s="50">
        <v>61.03</v>
      </c>
      <c r="Q93" s="48" t="s">
        <v>227</v>
      </c>
      <c r="R93" s="50" t="s">
        <v>64</v>
      </c>
      <c r="S93" s="48" t="s">
        <v>64</v>
      </c>
      <c r="T93" s="50" t="s">
        <v>64</v>
      </c>
      <c r="U93" s="48" t="s">
        <v>64</v>
      </c>
      <c r="V93" s="50">
        <f>ROUND((L93+N93+P93)/3,2)</f>
        <v>69.31</v>
      </c>
      <c r="W93" s="107"/>
      <c r="X93" s="52">
        <v>50</v>
      </c>
      <c r="Y93" s="54" t="s">
        <v>171</v>
      </c>
      <c r="Z93" s="54" t="s">
        <v>172</v>
      </c>
      <c r="AA93" s="54" t="s">
        <v>173</v>
      </c>
      <c r="AB93" s="66"/>
      <c r="AC93" s="48"/>
      <c r="AD93" s="55">
        <f t="shared" si="10"/>
        <v>1800</v>
      </c>
      <c r="AE93" s="60">
        <f t="shared" si="11"/>
        <v>2495.16</v>
      </c>
      <c r="AF93" s="49">
        <v>10</v>
      </c>
      <c r="AG93" s="49"/>
      <c r="AH93" s="49"/>
      <c r="AI93" s="49"/>
      <c r="AJ93" s="49"/>
      <c r="AK93" s="49"/>
      <c r="AL93" s="49"/>
      <c r="AM93" s="49"/>
      <c r="AN93" s="49"/>
      <c r="AO93" s="49"/>
      <c r="AP93" s="49"/>
      <c r="AQ93" s="49"/>
      <c r="AR93" s="49"/>
      <c r="AS93" s="49"/>
      <c r="AT93" s="49"/>
      <c r="AU93" s="49"/>
      <c r="AV93" s="49">
        <v>6</v>
      </c>
      <c r="AW93" s="49">
        <v>20</v>
      </c>
      <c r="AX93" s="49"/>
      <c r="AY93" s="49"/>
      <c r="AZ93" s="49"/>
      <c r="BA93" s="49"/>
      <c r="BB93" s="49"/>
      <c r="BC93" s="49"/>
      <c r="BD93" s="57"/>
      <c r="BE93" s="57"/>
      <c r="BF93" s="36"/>
      <c r="BH93" s="36"/>
    </row>
    <row r="94" spans="1:60" ht="60" x14ac:dyDescent="0.2">
      <c r="A94" s="47">
        <v>36</v>
      </c>
      <c r="B94" s="48" t="s">
        <v>58</v>
      </c>
      <c r="C94" s="48" t="s">
        <v>59</v>
      </c>
      <c r="D94" s="47">
        <v>3022000000278</v>
      </c>
      <c r="E94" s="47">
        <v>91</v>
      </c>
      <c r="F94" s="48" t="s">
        <v>353</v>
      </c>
      <c r="G94" s="49">
        <f t="shared" si="9"/>
        <v>318</v>
      </c>
      <c r="H94" s="48">
        <v>318</v>
      </c>
      <c r="I94" s="48" t="s">
        <v>354</v>
      </c>
      <c r="J94" s="48" t="s">
        <v>259</v>
      </c>
      <c r="K94" s="48" t="s">
        <v>62</v>
      </c>
      <c r="L94" s="50">
        <v>15.37</v>
      </c>
      <c r="M94" s="48" t="s">
        <v>76</v>
      </c>
      <c r="N94" s="51">
        <v>10.65</v>
      </c>
      <c r="O94" s="48" t="s">
        <v>76</v>
      </c>
      <c r="P94" s="50">
        <v>12.87</v>
      </c>
      <c r="Q94" s="48" t="s">
        <v>76</v>
      </c>
      <c r="R94" s="50" t="s">
        <v>64</v>
      </c>
      <c r="S94" s="48" t="s">
        <v>64</v>
      </c>
      <c r="T94" s="50" t="s">
        <v>64</v>
      </c>
      <c r="U94" s="48" t="s">
        <v>64</v>
      </c>
      <c r="V94" s="50">
        <f>ROUND((L94+N94+P94)/3,2)</f>
        <v>12.96</v>
      </c>
      <c r="W94" s="107"/>
      <c r="X94" s="52">
        <v>8</v>
      </c>
      <c r="Y94" s="54" t="s">
        <v>171</v>
      </c>
      <c r="Z94" s="54" t="s">
        <v>172</v>
      </c>
      <c r="AA94" s="54" t="s">
        <v>173</v>
      </c>
      <c r="AB94" s="66"/>
      <c r="AC94" s="48"/>
      <c r="AD94" s="55">
        <f t="shared" si="10"/>
        <v>2544</v>
      </c>
      <c r="AE94" s="60">
        <f t="shared" si="11"/>
        <v>4121.2800000000007</v>
      </c>
      <c r="AF94" s="49"/>
      <c r="AG94" s="49"/>
      <c r="AH94" s="49"/>
      <c r="AI94" s="49">
        <v>30</v>
      </c>
      <c r="AJ94" s="49"/>
      <c r="AK94" s="49"/>
      <c r="AL94" s="49">
        <v>3</v>
      </c>
      <c r="AM94" s="49"/>
      <c r="AN94" s="49"/>
      <c r="AO94" s="49"/>
      <c r="AP94" s="49"/>
      <c r="AQ94" s="49">
        <v>50</v>
      </c>
      <c r="AR94" s="49"/>
      <c r="AS94" s="49"/>
      <c r="AT94" s="49"/>
      <c r="AU94" s="49"/>
      <c r="AV94" s="49"/>
      <c r="AW94" s="49">
        <v>60</v>
      </c>
      <c r="AX94" s="49"/>
      <c r="AY94" s="49"/>
      <c r="AZ94" s="49">
        <v>15</v>
      </c>
      <c r="BA94" s="49"/>
      <c r="BB94" s="49">
        <v>20</v>
      </c>
      <c r="BC94" s="49">
        <v>30</v>
      </c>
      <c r="BD94" s="57"/>
      <c r="BE94" s="57">
        <v>110</v>
      </c>
      <c r="BF94" s="36"/>
      <c r="BH94" s="36"/>
    </row>
    <row r="95" spans="1:60" ht="75" x14ac:dyDescent="0.2">
      <c r="A95" s="38">
        <v>36</v>
      </c>
      <c r="B95" s="39" t="s">
        <v>58</v>
      </c>
      <c r="C95" s="39" t="s">
        <v>59</v>
      </c>
      <c r="D95" s="38">
        <v>3022000000257</v>
      </c>
      <c r="E95" s="38">
        <v>92</v>
      </c>
      <c r="F95" s="39" t="s">
        <v>355</v>
      </c>
      <c r="G95" s="40">
        <f t="shared" si="9"/>
        <v>47</v>
      </c>
      <c r="H95" s="39">
        <v>47</v>
      </c>
      <c r="I95" s="39" t="s">
        <v>356</v>
      </c>
      <c r="J95" s="39" t="s">
        <v>357</v>
      </c>
      <c r="K95" s="39" t="s">
        <v>62</v>
      </c>
      <c r="L95" s="41">
        <v>380</v>
      </c>
      <c r="M95" s="39" t="s">
        <v>76</v>
      </c>
      <c r="N95" s="42" t="s">
        <v>64</v>
      </c>
      <c r="O95" s="39" t="s">
        <v>64</v>
      </c>
      <c r="P95" s="41" t="s">
        <v>64</v>
      </c>
      <c r="Q95" s="39" t="s">
        <v>64</v>
      </c>
      <c r="R95" s="41" t="s">
        <v>64</v>
      </c>
      <c r="S95" s="39" t="s">
        <v>64</v>
      </c>
      <c r="T95" s="41" t="s">
        <v>64</v>
      </c>
      <c r="U95" s="39" t="s">
        <v>64</v>
      </c>
      <c r="V95" s="41">
        <f>L95</f>
        <v>380</v>
      </c>
      <c r="W95" s="110">
        <f>AE95</f>
        <v>17860</v>
      </c>
      <c r="X95" s="43" t="s">
        <v>65</v>
      </c>
      <c r="Y95" s="44" t="s">
        <v>64</v>
      </c>
      <c r="Z95" s="44" t="s">
        <v>64</v>
      </c>
      <c r="AA95" s="44" t="s">
        <v>64</v>
      </c>
      <c r="AB95" s="39"/>
      <c r="AC95" s="39"/>
      <c r="AD95" s="45"/>
      <c r="AE95" s="46">
        <f t="shared" si="11"/>
        <v>17860</v>
      </c>
      <c r="AF95" s="39"/>
      <c r="AG95" s="39">
        <v>6</v>
      </c>
      <c r="AH95" s="39"/>
      <c r="AI95" s="39"/>
      <c r="AJ95" s="39">
        <v>2</v>
      </c>
      <c r="AK95" s="39">
        <v>3</v>
      </c>
      <c r="AL95" s="39">
        <v>3</v>
      </c>
      <c r="AM95" s="39"/>
      <c r="AN95" s="39"/>
      <c r="AO95" s="39">
        <v>1</v>
      </c>
      <c r="AP95" s="39">
        <v>3</v>
      </c>
      <c r="AQ95" s="39">
        <v>6</v>
      </c>
      <c r="AR95" s="39"/>
      <c r="AS95" s="39"/>
      <c r="AT95" s="39">
        <v>2</v>
      </c>
      <c r="AU95" s="39">
        <v>15</v>
      </c>
      <c r="AV95" s="39"/>
      <c r="AW95" s="39"/>
      <c r="AX95" s="39"/>
      <c r="AY95" s="39"/>
      <c r="AZ95" s="39">
        <v>2</v>
      </c>
      <c r="BA95" s="39"/>
      <c r="BB95" s="39">
        <v>2</v>
      </c>
      <c r="BC95" s="39"/>
      <c r="BD95" s="39">
        <v>2</v>
      </c>
      <c r="BE95" s="39"/>
      <c r="BF95" s="36"/>
      <c r="BH95" s="36"/>
    </row>
    <row r="96" spans="1:60" ht="60" x14ac:dyDescent="0.2">
      <c r="A96" s="38">
        <v>36</v>
      </c>
      <c r="B96" s="39" t="s">
        <v>58</v>
      </c>
      <c r="C96" s="39" t="s">
        <v>59</v>
      </c>
      <c r="D96" s="38">
        <v>3021000000420</v>
      </c>
      <c r="E96" s="38">
        <v>93</v>
      </c>
      <c r="F96" s="39" t="s">
        <v>358</v>
      </c>
      <c r="G96" s="40">
        <f t="shared" si="9"/>
        <v>172</v>
      </c>
      <c r="H96" s="39">
        <v>172</v>
      </c>
      <c r="I96" s="39" t="s">
        <v>359</v>
      </c>
      <c r="J96" s="39"/>
      <c r="K96" s="39" t="s">
        <v>62</v>
      </c>
      <c r="L96" s="41">
        <v>13.87</v>
      </c>
      <c r="M96" s="39" t="s">
        <v>76</v>
      </c>
      <c r="N96" s="42" t="s">
        <v>64</v>
      </c>
      <c r="O96" s="39" t="s">
        <v>64</v>
      </c>
      <c r="P96" s="41" t="s">
        <v>64</v>
      </c>
      <c r="Q96" s="39" t="s">
        <v>64</v>
      </c>
      <c r="R96" s="41" t="s">
        <v>64</v>
      </c>
      <c r="S96" s="39" t="s">
        <v>64</v>
      </c>
      <c r="T96" s="41" t="s">
        <v>64</v>
      </c>
      <c r="U96" s="39" t="s">
        <v>64</v>
      </c>
      <c r="V96" s="41">
        <f>L96</f>
        <v>13.87</v>
      </c>
      <c r="W96" s="110">
        <f>AE96</f>
        <v>2385.64</v>
      </c>
      <c r="X96" s="43" t="s">
        <v>65</v>
      </c>
      <c r="Y96" s="44" t="s">
        <v>64</v>
      </c>
      <c r="Z96" s="44" t="s">
        <v>64</v>
      </c>
      <c r="AA96" s="44" t="s">
        <v>64</v>
      </c>
      <c r="AB96" s="39"/>
      <c r="AC96" s="39"/>
      <c r="AD96" s="45"/>
      <c r="AE96" s="46">
        <f t="shared" si="11"/>
        <v>2385.64</v>
      </c>
      <c r="AF96" s="39">
        <v>30</v>
      </c>
      <c r="AG96" s="39"/>
      <c r="AH96" s="39"/>
      <c r="AI96" s="39">
        <v>30</v>
      </c>
      <c r="AJ96" s="39">
        <v>10</v>
      </c>
      <c r="AK96" s="39">
        <v>10</v>
      </c>
      <c r="AL96" s="39"/>
      <c r="AM96" s="39"/>
      <c r="AN96" s="39"/>
      <c r="AO96" s="39"/>
      <c r="AP96" s="39">
        <v>40</v>
      </c>
      <c r="AQ96" s="39">
        <v>2</v>
      </c>
      <c r="AR96" s="39"/>
      <c r="AS96" s="39">
        <v>5</v>
      </c>
      <c r="AT96" s="39"/>
      <c r="AU96" s="39">
        <v>10</v>
      </c>
      <c r="AV96" s="39"/>
      <c r="AW96" s="39"/>
      <c r="AX96" s="39">
        <v>20</v>
      </c>
      <c r="AY96" s="39"/>
      <c r="AZ96" s="39">
        <v>10</v>
      </c>
      <c r="BA96" s="39"/>
      <c r="BB96" s="39"/>
      <c r="BC96" s="39">
        <v>5</v>
      </c>
      <c r="BD96" s="39"/>
      <c r="BE96" s="39"/>
      <c r="BF96" s="36"/>
      <c r="BH96" s="36"/>
    </row>
    <row r="97" spans="1:60" ht="60" x14ac:dyDescent="0.2">
      <c r="A97" s="47">
        <v>36</v>
      </c>
      <c r="B97" s="48" t="s">
        <v>58</v>
      </c>
      <c r="C97" s="48" t="s">
        <v>59</v>
      </c>
      <c r="D97" s="47">
        <v>3022000000153</v>
      </c>
      <c r="E97" s="47">
        <v>94</v>
      </c>
      <c r="F97" s="48" t="s">
        <v>360</v>
      </c>
      <c r="G97" s="49">
        <f t="shared" si="9"/>
        <v>52</v>
      </c>
      <c r="H97" s="48">
        <v>52</v>
      </c>
      <c r="I97" s="48" t="s">
        <v>361</v>
      </c>
      <c r="J97" s="48"/>
      <c r="K97" s="48" t="s">
        <v>62</v>
      </c>
      <c r="L97" s="50">
        <v>98</v>
      </c>
      <c r="M97" s="48" t="s">
        <v>106</v>
      </c>
      <c r="N97" s="51">
        <v>88.9</v>
      </c>
      <c r="O97" s="48" t="s">
        <v>106</v>
      </c>
      <c r="P97" s="50">
        <v>75.239999999999995</v>
      </c>
      <c r="Q97" s="48" t="s">
        <v>106</v>
      </c>
      <c r="R97" s="50" t="s">
        <v>64</v>
      </c>
      <c r="S97" s="48" t="s">
        <v>64</v>
      </c>
      <c r="T97" s="50" t="s">
        <v>64</v>
      </c>
      <c r="U97" s="48" t="s">
        <v>64</v>
      </c>
      <c r="V97" s="50">
        <f t="shared" ref="V97:V106" si="13">ROUND((L97+N97+P97)/3,2)</f>
        <v>87.38</v>
      </c>
      <c r="W97" s="107"/>
      <c r="X97" s="52">
        <v>66.489999999999995</v>
      </c>
      <c r="Y97" s="54" t="s">
        <v>188</v>
      </c>
      <c r="Z97" s="54" t="s">
        <v>189</v>
      </c>
      <c r="AA97" s="54" t="s">
        <v>190</v>
      </c>
      <c r="AB97" s="66"/>
      <c r="AC97" s="48"/>
      <c r="AD97" s="55">
        <f t="shared" si="10"/>
        <v>3457.4799999999996</v>
      </c>
      <c r="AE97" s="60">
        <f t="shared" si="11"/>
        <v>4543.76</v>
      </c>
      <c r="AF97" s="49"/>
      <c r="AG97" s="49"/>
      <c r="AH97" s="49"/>
      <c r="AI97" s="49">
        <v>10</v>
      </c>
      <c r="AJ97" s="49"/>
      <c r="AK97" s="49"/>
      <c r="AL97" s="49"/>
      <c r="AM97" s="49"/>
      <c r="AN97" s="49">
        <v>20</v>
      </c>
      <c r="AO97" s="49"/>
      <c r="AP97" s="49"/>
      <c r="AQ97" s="49"/>
      <c r="AR97" s="49"/>
      <c r="AS97" s="49"/>
      <c r="AT97" s="49"/>
      <c r="AU97" s="49"/>
      <c r="AV97" s="49"/>
      <c r="AW97" s="49">
        <v>20</v>
      </c>
      <c r="AX97" s="49"/>
      <c r="AY97" s="49"/>
      <c r="AZ97" s="49"/>
      <c r="BA97" s="49"/>
      <c r="BB97" s="49"/>
      <c r="BC97" s="49"/>
      <c r="BD97" s="57">
        <v>2</v>
      </c>
      <c r="BE97" s="57"/>
      <c r="BF97" s="36"/>
      <c r="BH97" s="36"/>
    </row>
    <row r="98" spans="1:60" ht="75" x14ac:dyDescent="0.2">
      <c r="A98" s="47">
        <v>36</v>
      </c>
      <c r="B98" s="48" t="s">
        <v>58</v>
      </c>
      <c r="C98" s="48" t="s">
        <v>59</v>
      </c>
      <c r="D98" s="47">
        <v>3022000731142</v>
      </c>
      <c r="E98" s="47">
        <v>95</v>
      </c>
      <c r="F98" s="48" t="s">
        <v>362</v>
      </c>
      <c r="G98" s="49">
        <f t="shared" si="9"/>
        <v>11</v>
      </c>
      <c r="H98" s="48">
        <v>11</v>
      </c>
      <c r="I98" s="48" t="s">
        <v>363</v>
      </c>
      <c r="J98" s="48" t="s">
        <v>160</v>
      </c>
      <c r="K98" s="48" t="s">
        <v>62</v>
      </c>
      <c r="L98" s="50">
        <v>96.8</v>
      </c>
      <c r="M98" s="48" t="s">
        <v>114</v>
      </c>
      <c r="N98" s="51">
        <v>94.9</v>
      </c>
      <c r="O98" s="48" t="s">
        <v>114</v>
      </c>
      <c r="P98" s="50">
        <v>80.3</v>
      </c>
      <c r="Q98" s="48" t="s">
        <v>114</v>
      </c>
      <c r="R98" s="50" t="s">
        <v>64</v>
      </c>
      <c r="S98" s="48" t="s">
        <v>64</v>
      </c>
      <c r="T98" s="50" t="s">
        <v>64</v>
      </c>
      <c r="U98" s="48" t="s">
        <v>64</v>
      </c>
      <c r="V98" s="50">
        <f t="shared" si="13"/>
        <v>90.67</v>
      </c>
      <c r="W98" s="107"/>
      <c r="X98" s="52">
        <v>84.5</v>
      </c>
      <c r="Y98" s="54" t="s">
        <v>101</v>
      </c>
      <c r="Z98" s="54" t="s">
        <v>102</v>
      </c>
      <c r="AA98" s="54" t="s">
        <v>103</v>
      </c>
      <c r="AB98" s="66"/>
      <c r="AC98" s="48"/>
      <c r="AD98" s="55">
        <f t="shared" si="10"/>
        <v>929.5</v>
      </c>
      <c r="AE98" s="60">
        <f t="shared" si="11"/>
        <v>997.37</v>
      </c>
      <c r="AF98" s="49"/>
      <c r="AG98" s="49"/>
      <c r="AH98" s="49"/>
      <c r="AI98" s="49"/>
      <c r="AJ98" s="49"/>
      <c r="AK98" s="49"/>
      <c r="AL98" s="49"/>
      <c r="AM98" s="49">
        <v>6</v>
      </c>
      <c r="AN98" s="49"/>
      <c r="AO98" s="49"/>
      <c r="AP98" s="49"/>
      <c r="AQ98" s="49"/>
      <c r="AR98" s="49"/>
      <c r="AS98" s="49"/>
      <c r="AT98" s="49"/>
      <c r="AU98" s="49"/>
      <c r="AV98" s="49"/>
      <c r="AW98" s="49"/>
      <c r="AX98" s="49"/>
      <c r="AY98" s="49"/>
      <c r="AZ98" s="49"/>
      <c r="BA98" s="49"/>
      <c r="BB98" s="49">
        <v>5</v>
      </c>
      <c r="BC98" s="49"/>
      <c r="BD98" s="57"/>
      <c r="BE98" s="57"/>
      <c r="BF98" s="36"/>
      <c r="BH98" s="36"/>
    </row>
    <row r="99" spans="1:60" ht="150" x14ac:dyDescent="0.2">
      <c r="A99" s="47">
        <v>36</v>
      </c>
      <c r="B99" s="48" t="s">
        <v>58</v>
      </c>
      <c r="C99" s="48" t="s">
        <v>59</v>
      </c>
      <c r="D99" s="47">
        <v>5234000480991</v>
      </c>
      <c r="E99" s="47">
        <v>96</v>
      </c>
      <c r="F99" s="48" t="s">
        <v>364</v>
      </c>
      <c r="G99" s="49">
        <f t="shared" si="9"/>
        <v>16</v>
      </c>
      <c r="H99" s="48">
        <v>16</v>
      </c>
      <c r="I99" s="48" t="s">
        <v>365</v>
      </c>
      <c r="J99" s="48" t="s">
        <v>160</v>
      </c>
      <c r="K99" s="48" t="s">
        <v>62</v>
      </c>
      <c r="L99" s="50">
        <v>323.39</v>
      </c>
      <c r="M99" s="48" t="s">
        <v>114</v>
      </c>
      <c r="N99" s="51">
        <v>480</v>
      </c>
      <c r="O99" s="48" t="s">
        <v>114</v>
      </c>
      <c r="P99" s="50">
        <v>410</v>
      </c>
      <c r="Q99" s="48" t="s">
        <v>114</v>
      </c>
      <c r="R99" s="50" t="s">
        <v>64</v>
      </c>
      <c r="S99" s="48" t="s">
        <v>64</v>
      </c>
      <c r="T99" s="50" t="s">
        <v>64</v>
      </c>
      <c r="U99" s="48" t="s">
        <v>64</v>
      </c>
      <c r="V99" s="50">
        <f t="shared" si="13"/>
        <v>404.46</v>
      </c>
      <c r="W99" s="107"/>
      <c r="X99" s="52">
        <v>284.99</v>
      </c>
      <c r="Y99" s="54" t="s">
        <v>366</v>
      </c>
      <c r="Z99" s="54" t="s">
        <v>367</v>
      </c>
      <c r="AA99" s="54" t="s">
        <v>368</v>
      </c>
      <c r="AB99" s="66"/>
      <c r="AC99" s="48"/>
      <c r="AD99" s="55">
        <f t="shared" si="10"/>
        <v>4559.84</v>
      </c>
      <c r="AE99" s="60">
        <f t="shared" si="11"/>
        <v>6471.36</v>
      </c>
      <c r="AF99" s="49">
        <v>2</v>
      </c>
      <c r="AG99" s="49"/>
      <c r="AH99" s="49"/>
      <c r="AI99" s="49"/>
      <c r="AJ99" s="49"/>
      <c r="AK99" s="49"/>
      <c r="AL99" s="49"/>
      <c r="AM99" s="49">
        <v>8</v>
      </c>
      <c r="AN99" s="49"/>
      <c r="AO99" s="49"/>
      <c r="AP99" s="49"/>
      <c r="AQ99" s="49"/>
      <c r="AR99" s="49"/>
      <c r="AS99" s="49"/>
      <c r="AT99" s="49"/>
      <c r="AU99" s="49">
        <v>6</v>
      </c>
      <c r="AV99" s="49"/>
      <c r="AW99" s="49"/>
      <c r="AX99" s="49"/>
      <c r="AY99" s="49"/>
      <c r="AZ99" s="49"/>
      <c r="BA99" s="49"/>
      <c r="BB99" s="49"/>
      <c r="BC99" s="49"/>
      <c r="BD99" s="57"/>
      <c r="BE99" s="57"/>
      <c r="BF99" s="36"/>
      <c r="BH99" s="36"/>
    </row>
    <row r="100" spans="1:60" ht="60" x14ac:dyDescent="0.2">
      <c r="A100" s="47">
        <v>36</v>
      </c>
      <c r="B100" s="48" t="s">
        <v>58</v>
      </c>
      <c r="C100" s="48" t="s">
        <v>59</v>
      </c>
      <c r="D100" s="47">
        <v>3035000204358</v>
      </c>
      <c r="E100" s="47">
        <v>97</v>
      </c>
      <c r="F100" s="48" t="s">
        <v>369</v>
      </c>
      <c r="G100" s="49">
        <f t="shared" si="9"/>
        <v>20</v>
      </c>
      <c r="H100" s="48">
        <v>20</v>
      </c>
      <c r="I100" s="48" t="s">
        <v>370</v>
      </c>
      <c r="J100" s="48" t="s">
        <v>286</v>
      </c>
      <c r="K100" s="48" t="s">
        <v>371</v>
      </c>
      <c r="L100" s="50">
        <v>5.45</v>
      </c>
      <c r="M100" s="48" t="s">
        <v>114</v>
      </c>
      <c r="N100" s="51">
        <v>6.95</v>
      </c>
      <c r="O100" s="48" t="s">
        <v>114</v>
      </c>
      <c r="P100" s="50">
        <v>5.49</v>
      </c>
      <c r="Q100" s="48" t="s">
        <v>114</v>
      </c>
      <c r="R100" s="50" t="s">
        <v>64</v>
      </c>
      <c r="S100" s="48" t="s">
        <v>64</v>
      </c>
      <c r="T100" s="50" t="s">
        <v>64</v>
      </c>
      <c r="U100" s="48" t="s">
        <v>64</v>
      </c>
      <c r="V100" s="50">
        <f t="shared" si="13"/>
        <v>5.96</v>
      </c>
      <c r="W100" s="107"/>
      <c r="X100" s="52">
        <v>3.59</v>
      </c>
      <c r="Y100" s="54" t="s">
        <v>372</v>
      </c>
      <c r="Z100" s="54" t="s">
        <v>373</v>
      </c>
      <c r="AA100" s="54" t="s">
        <v>374</v>
      </c>
      <c r="AB100" s="66"/>
      <c r="AC100" s="48"/>
      <c r="AD100" s="55">
        <f t="shared" si="10"/>
        <v>71.8</v>
      </c>
      <c r="AE100" s="60">
        <f t="shared" si="11"/>
        <v>119.2</v>
      </c>
      <c r="AF100" s="49"/>
      <c r="AG100" s="49"/>
      <c r="AH100" s="49"/>
      <c r="AI100" s="49"/>
      <c r="AJ100" s="49"/>
      <c r="AK100" s="49"/>
      <c r="AL100" s="49"/>
      <c r="AM100" s="49"/>
      <c r="AN100" s="49"/>
      <c r="AO100" s="49"/>
      <c r="AP100" s="49"/>
      <c r="AQ100" s="49"/>
      <c r="AR100" s="49"/>
      <c r="AS100" s="49"/>
      <c r="AT100" s="49"/>
      <c r="AU100" s="49"/>
      <c r="AV100" s="49"/>
      <c r="AW100" s="49">
        <v>20</v>
      </c>
      <c r="AX100" s="49"/>
      <c r="AY100" s="49"/>
      <c r="AZ100" s="49"/>
      <c r="BA100" s="49"/>
      <c r="BB100" s="49"/>
      <c r="BC100" s="49"/>
      <c r="BD100" s="57"/>
      <c r="BE100" s="57"/>
      <c r="BF100" s="36"/>
      <c r="BH100" s="36"/>
    </row>
    <row r="101" spans="1:60" ht="60" x14ac:dyDescent="0.2">
      <c r="A101" s="47">
        <v>36</v>
      </c>
      <c r="B101" s="48" t="s">
        <v>58</v>
      </c>
      <c r="C101" s="48" t="s">
        <v>59</v>
      </c>
      <c r="D101" s="47">
        <v>3022000000297</v>
      </c>
      <c r="E101" s="47">
        <v>98</v>
      </c>
      <c r="F101" s="48" t="s">
        <v>375</v>
      </c>
      <c r="G101" s="58">
        <f t="shared" si="9"/>
        <v>685</v>
      </c>
      <c r="H101" s="59">
        <v>685</v>
      </c>
      <c r="I101" s="48" t="s">
        <v>376</v>
      </c>
      <c r="J101" s="48" t="s">
        <v>92</v>
      </c>
      <c r="K101" s="48" t="s">
        <v>163</v>
      </c>
      <c r="L101" s="50">
        <v>15.8</v>
      </c>
      <c r="M101" s="48" t="s">
        <v>377</v>
      </c>
      <c r="N101" s="51">
        <v>19.23</v>
      </c>
      <c r="O101" s="48" t="s">
        <v>377</v>
      </c>
      <c r="P101" s="50">
        <v>23.22</v>
      </c>
      <c r="Q101" s="48" t="s">
        <v>377</v>
      </c>
      <c r="R101" s="50" t="s">
        <v>64</v>
      </c>
      <c r="S101" s="48" t="s">
        <v>64</v>
      </c>
      <c r="T101" s="50" t="s">
        <v>64</v>
      </c>
      <c r="U101" s="48" t="s">
        <v>64</v>
      </c>
      <c r="V101" s="50">
        <f t="shared" si="13"/>
        <v>19.420000000000002</v>
      </c>
      <c r="W101" s="77"/>
      <c r="X101" s="52">
        <v>15.07</v>
      </c>
      <c r="Y101" s="53" t="s">
        <v>378</v>
      </c>
      <c r="Z101" s="54" t="s">
        <v>379</v>
      </c>
      <c r="AA101" s="54" t="s">
        <v>380</v>
      </c>
      <c r="AB101" s="66"/>
      <c r="AC101" s="57"/>
      <c r="AD101" s="55">
        <f t="shared" si="10"/>
        <v>10322.950000000001</v>
      </c>
      <c r="AE101" s="60">
        <f t="shared" si="11"/>
        <v>13302.7</v>
      </c>
      <c r="AF101" s="57"/>
      <c r="AG101" s="57">
        <v>200</v>
      </c>
      <c r="AH101" s="57"/>
      <c r="AI101" s="57">
        <v>5</v>
      </c>
      <c r="AJ101" s="57">
        <v>2</v>
      </c>
      <c r="AK101" s="57"/>
      <c r="AL101" s="57"/>
      <c r="AM101" s="57"/>
      <c r="AN101" s="57">
        <v>10</v>
      </c>
      <c r="AO101" s="57"/>
      <c r="AP101" s="57"/>
      <c r="AQ101" s="57">
        <v>30</v>
      </c>
      <c r="AR101" s="57"/>
      <c r="AS101" s="57"/>
      <c r="AT101" s="57">
        <v>3</v>
      </c>
      <c r="AU101" s="57">
        <v>400</v>
      </c>
      <c r="AV101" s="57"/>
      <c r="AW101" s="57">
        <v>20</v>
      </c>
      <c r="AX101" s="57"/>
      <c r="AY101" s="57"/>
      <c r="AZ101" s="57"/>
      <c r="BA101" s="57"/>
      <c r="BB101" s="57">
        <v>2</v>
      </c>
      <c r="BC101" s="57"/>
      <c r="BD101" s="57">
        <v>3</v>
      </c>
      <c r="BE101" s="57">
        <v>10</v>
      </c>
      <c r="BF101" s="36"/>
      <c r="BH101" s="36"/>
    </row>
    <row r="102" spans="1:60" ht="60" x14ac:dyDescent="0.2">
      <c r="A102" s="47">
        <v>36</v>
      </c>
      <c r="B102" s="48" t="s">
        <v>58</v>
      </c>
      <c r="C102" s="48" t="s">
        <v>59</v>
      </c>
      <c r="D102" s="47">
        <v>3022000000298</v>
      </c>
      <c r="E102" s="47">
        <v>99</v>
      </c>
      <c r="F102" s="48" t="s">
        <v>381</v>
      </c>
      <c r="G102" s="58">
        <f t="shared" si="9"/>
        <v>593</v>
      </c>
      <c r="H102" s="59">
        <v>593</v>
      </c>
      <c r="I102" s="48" t="s">
        <v>382</v>
      </c>
      <c r="J102" s="48" t="s">
        <v>92</v>
      </c>
      <c r="K102" s="48" t="s">
        <v>163</v>
      </c>
      <c r="L102" s="50">
        <v>19.989999999999998</v>
      </c>
      <c r="M102" s="48" t="s">
        <v>76</v>
      </c>
      <c r="N102" s="51">
        <v>17.989999999999998</v>
      </c>
      <c r="O102" s="48" t="s">
        <v>76</v>
      </c>
      <c r="P102" s="50">
        <v>25</v>
      </c>
      <c r="Q102" s="48" t="s">
        <v>383</v>
      </c>
      <c r="R102" s="50" t="s">
        <v>64</v>
      </c>
      <c r="S102" s="48" t="s">
        <v>64</v>
      </c>
      <c r="T102" s="50" t="s">
        <v>64</v>
      </c>
      <c r="U102" s="48" t="s">
        <v>64</v>
      </c>
      <c r="V102" s="50">
        <f t="shared" si="13"/>
        <v>20.99</v>
      </c>
      <c r="W102" s="77"/>
      <c r="X102" s="52">
        <v>15.06</v>
      </c>
      <c r="Y102" s="53" t="s">
        <v>378</v>
      </c>
      <c r="Z102" s="54" t="s">
        <v>379</v>
      </c>
      <c r="AA102" s="54" t="s">
        <v>380</v>
      </c>
      <c r="AB102" s="66"/>
      <c r="AC102" s="57"/>
      <c r="AD102" s="55">
        <f t="shared" si="10"/>
        <v>8930.58</v>
      </c>
      <c r="AE102" s="60">
        <f t="shared" si="11"/>
        <v>12447.07</v>
      </c>
      <c r="AF102" s="57"/>
      <c r="AG102" s="57">
        <v>100</v>
      </c>
      <c r="AH102" s="57"/>
      <c r="AI102" s="57">
        <v>5</v>
      </c>
      <c r="AJ102" s="57">
        <v>2</v>
      </c>
      <c r="AK102" s="57"/>
      <c r="AL102" s="57"/>
      <c r="AM102" s="57"/>
      <c r="AN102" s="57">
        <v>10</v>
      </c>
      <c r="AO102" s="57"/>
      <c r="AP102" s="57"/>
      <c r="AQ102" s="57">
        <v>50</v>
      </c>
      <c r="AR102" s="57"/>
      <c r="AS102" s="57"/>
      <c r="AT102" s="57">
        <v>3</v>
      </c>
      <c r="AU102" s="57">
        <v>400</v>
      </c>
      <c r="AV102" s="57"/>
      <c r="AW102" s="57">
        <v>20</v>
      </c>
      <c r="AX102" s="57"/>
      <c r="AY102" s="57"/>
      <c r="AZ102" s="57"/>
      <c r="BA102" s="57"/>
      <c r="BB102" s="57"/>
      <c r="BC102" s="57">
        <v>0</v>
      </c>
      <c r="BD102" s="57">
        <v>3</v>
      </c>
      <c r="BE102" s="57"/>
      <c r="BF102" s="36"/>
      <c r="BH102" s="36"/>
    </row>
    <row r="103" spans="1:60" ht="60" x14ac:dyDescent="0.2">
      <c r="A103" s="47">
        <v>36</v>
      </c>
      <c r="B103" s="48" t="s">
        <v>58</v>
      </c>
      <c r="C103" s="48" t="s">
        <v>59</v>
      </c>
      <c r="D103" s="47">
        <v>3022000000296</v>
      </c>
      <c r="E103" s="47">
        <v>100</v>
      </c>
      <c r="F103" s="48" t="s">
        <v>384</v>
      </c>
      <c r="G103" s="58">
        <f t="shared" si="9"/>
        <v>592</v>
      </c>
      <c r="H103" s="59">
        <v>592</v>
      </c>
      <c r="I103" s="48" t="s">
        <v>385</v>
      </c>
      <c r="J103" s="48" t="s">
        <v>92</v>
      </c>
      <c r="K103" s="48" t="s">
        <v>163</v>
      </c>
      <c r="L103" s="50">
        <v>15.8</v>
      </c>
      <c r="M103" s="48" t="s">
        <v>377</v>
      </c>
      <c r="N103" s="51">
        <v>19.29</v>
      </c>
      <c r="O103" s="48" t="s">
        <v>377</v>
      </c>
      <c r="P103" s="50">
        <v>22.54</v>
      </c>
      <c r="Q103" s="48" t="s">
        <v>377</v>
      </c>
      <c r="R103" s="50" t="s">
        <v>64</v>
      </c>
      <c r="S103" s="48" t="s">
        <v>64</v>
      </c>
      <c r="T103" s="50" t="s">
        <v>64</v>
      </c>
      <c r="U103" s="48" t="s">
        <v>64</v>
      </c>
      <c r="V103" s="50">
        <f t="shared" si="13"/>
        <v>19.21</v>
      </c>
      <c r="W103" s="77"/>
      <c r="X103" s="52">
        <v>15.6</v>
      </c>
      <c r="Y103" s="53" t="s">
        <v>87</v>
      </c>
      <c r="Z103" s="54" t="s">
        <v>88</v>
      </c>
      <c r="AA103" s="54" t="s">
        <v>89</v>
      </c>
      <c r="AB103" s="66"/>
      <c r="AC103" s="57"/>
      <c r="AD103" s="55">
        <f t="shared" si="10"/>
        <v>9235.1999999999989</v>
      </c>
      <c r="AE103" s="60">
        <f t="shared" si="11"/>
        <v>11372.32</v>
      </c>
      <c r="AF103" s="57"/>
      <c r="AG103" s="57">
        <v>100</v>
      </c>
      <c r="AH103" s="57"/>
      <c r="AI103" s="57">
        <v>5</v>
      </c>
      <c r="AJ103" s="57">
        <v>2</v>
      </c>
      <c r="AK103" s="57"/>
      <c r="AL103" s="57"/>
      <c r="AM103" s="57"/>
      <c r="AN103" s="57">
        <v>10</v>
      </c>
      <c r="AO103" s="57"/>
      <c r="AP103" s="57"/>
      <c r="AQ103" s="57">
        <v>50</v>
      </c>
      <c r="AR103" s="57"/>
      <c r="AS103" s="57"/>
      <c r="AT103" s="57">
        <v>2</v>
      </c>
      <c r="AU103" s="57">
        <v>400</v>
      </c>
      <c r="AV103" s="57"/>
      <c r="AW103" s="57">
        <v>20</v>
      </c>
      <c r="AX103" s="57"/>
      <c r="AY103" s="57"/>
      <c r="AZ103" s="57"/>
      <c r="BA103" s="57"/>
      <c r="BB103" s="57"/>
      <c r="BC103" s="57"/>
      <c r="BD103" s="57">
        <v>3</v>
      </c>
      <c r="BE103" s="57"/>
      <c r="BF103" s="36"/>
      <c r="BH103" s="36"/>
    </row>
    <row r="104" spans="1:60" ht="60" x14ac:dyDescent="0.2">
      <c r="A104" s="38">
        <v>36</v>
      </c>
      <c r="B104" s="39" t="s">
        <v>58</v>
      </c>
      <c r="C104" s="39" t="s">
        <v>59</v>
      </c>
      <c r="D104" s="38">
        <v>3010000000178</v>
      </c>
      <c r="E104" s="38">
        <v>101</v>
      </c>
      <c r="F104" s="39" t="s">
        <v>386</v>
      </c>
      <c r="G104" s="40">
        <v>1</v>
      </c>
      <c r="H104" s="39">
        <v>1</v>
      </c>
      <c r="I104" s="39" t="s">
        <v>387</v>
      </c>
      <c r="J104" s="39"/>
      <c r="K104" s="39" t="s">
        <v>205</v>
      </c>
      <c r="L104" s="41">
        <v>6.89</v>
      </c>
      <c r="M104" s="39" t="s">
        <v>388</v>
      </c>
      <c r="N104" s="42">
        <v>7.8</v>
      </c>
      <c r="O104" s="39" t="s">
        <v>388</v>
      </c>
      <c r="P104" s="41">
        <v>6.9</v>
      </c>
      <c r="Q104" s="39" t="s">
        <v>388</v>
      </c>
      <c r="R104" s="41" t="s">
        <v>64</v>
      </c>
      <c r="S104" s="39" t="s">
        <v>64</v>
      </c>
      <c r="T104" s="41" t="s">
        <v>64</v>
      </c>
      <c r="U104" s="39" t="s">
        <v>64</v>
      </c>
      <c r="V104" s="41">
        <f t="shared" si="13"/>
        <v>7.2</v>
      </c>
      <c r="W104" s="110">
        <f>AE104</f>
        <v>7.2</v>
      </c>
      <c r="X104" s="43" t="s">
        <v>389</v>
      </c>
      <c r="Y104" s="44" t="s">
        <v>64</v>
      </c>
      <c r="Z104" s="44" t="s">
        <v>64</v>
      </c>
      <c r="AA104" s="44" t="s">
        <v>64</v>
      </c>
      <c r="AB104" s="39"/>
      <c r="AC104" s="39"/>
      <c r="AD104" s="45"/>
      <c r="AE104" s="46">
        <f t="shared" si="11"/>
        <v>7.2</v>
      </c>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6"/>
      <c r="BH104" s="36"/>
    </row>
    <row r="105" spans="1:60" ht="75" x14ac:dyDescent="0.2">
      <c r="A105" s="47">
        <v>36</v>
      </c>
      <c r="B105" s="48" t="s">
        <v>58</v>
      </c>
      <c r="C105" s="48" t="s">
        <v>59</v>
      </c>
      <c r="D105" s="47">
        <v>3021000000722</v>
      </c>
      <c r="E105" s="47">
        <v>102</v>
      </c>
      <c r="F105" s="48" t="s">
        <v>390</v>
      </c>
      <c r="G105" s="58">
        <f t="shared" ref="G105:G124" si="14">SUM(AF105:BE105)</f>
        <v>96</v>
      </c>
      <c r="H105" s="59">
        <v>96</v>
      </c>
      <c r="I105" s="48" t="s">
        <v>391</v>
      </c>
      <c r="J105" s="48" t="s">
        <v>92</v>
      </c>
      <c r="K105" s="48" t="s">
        <v>163</v>
      </c>
      <c r="L105" s="50">
        <v>8.1</v>
      </c>
      <c r="M105" s="48" t="s">
        <v>114</v>
      </c>
      <c r="N105" s="51">
        <v>8.9</v>
      </c>
      <c r="O105" s="48" t="s">
        <v>114</v>
      </c>
      <c r="P105" s="50">
        <v>9.6999999999999993</v>
      </c>
      <c r="Q105" s="48" t="s">
        <v>114</v>
      </c>
      <c r="R105" s="50" t="s">
        <v>64</v>
      </c>
      <c r="S105" s="48" t="s">
        <v>64</v>
      </c>
      <c r="T105" s="50" t="s">
        <v>64</v>
      </c>
      <c r="U105" s="48" t="s">
        <v>64</v>
      </c>
      <c r="V105" s="50">
        <f t="shared" si="13"/>
        <v>8.9</v>
      </c>
      <c r="W105" s="77"/>
      <c r="X105" s="52">
        <v>6</v>
      </c>
      <c r="Y105" s="53" t="s">
        <v>260</v>
      </c>
      <c r="Z105" s="54" t="s">
        <v>261</v>
      </c>
      <c r="AA105" s="54" t="s">
        <v>262</v>
      </c>
      <c r="AB105" s="66"/>
      <c r="AC105" s="57"/>
      <c r="AD105" s="55">
        <f t="shared" si="10"/>
        <v>576</v>
      </c>
      <c r="AE105" s="60">
        <f t="shared" si="11"/>
        <v>854.40000000000009</v>
      </c>
      <c r="AF105" s="57"/>
      <c r="AG105" s="57"/>
      <c r="AH105" s="57"/>
      <c r="AI105" s="57"/>
      <c r="AJ105" s="57"/>
      <c r="AK105" s="57"/>
      <c r="AL105" s="57"/>
      <c r="AM105" s="57">
        <v>60</v>
      </c>
      <c r="AN105" s="57"/>
      <c r="AO105" s="57"/>
      <c r="AP105" s="57"/>
      <c r="AQ105" s="57"/>
      <c r="AR105" s="57"/>
      <c r="AS105" s="57"/>
      <c r="AT105" s="57"/>
      <c r="AU105" s="57"/>
      <c r="AV105" s="57">
        <v>30</v>
      </c>
      <c r="AW105" s="57"/>
      <c r="AX105" s="57"/>
      <c r="AY105" s="57"/>
      <c r="AZ105" s="57"/>
      <c r="BA105" s="57"/>
      <c r="BB105" s="57"/>
      <c r="BC105" s="57"/>
      <c r="BD105" s="57">
        <v>6</v>
      </c>
      <c r="BE105" s="57"/>
      <c r="BF105" s="36"/>
      <c r="BH105" s="36"/>
    </row>
    <row r="106" spans="1:60" ht="60" x14ac:dyDescent="0.2">
      <c r="A106" s="47">
        <v>36</v>
      </c>
      <c r="B106" s="48" t="s">
        <v>58</v>
      </c>
      <c r="C106" s="48" t="s">
        <v>59</v>
      </c>
      <c r="D106" s="47">
        <v>3022000731141</v>
      </c>
      <c r="E106" s="47">
        <v>103</v>
      </c>
      <c r="F106" s="57" t="s">
        <v>392</v>
      </c>
      <c r="G106" s="49">
        <f t="shared" si="14"/>
        <v>32</v>
      </c>
      <c r="H106" s="48">
        <v>32</v>
      </c>
      <c r="I106" s="48" t="s">
        <v>393</v>
      </c>
      <c r="J106" s="48" t="s">
        <v>160</v>
      </c>
      <c r="K106" s="48" t="s">
        <v>62</v>
      </c>
      <c r="L106" s="50">
        <v>5.55</v>
      </c>
      <c r="M106" s="48" t="s">
        <v>114</v>
      </c>
      <c r="N106" s="51">
        <v>5.49</v>
      </c>
      <c r="O106" s="48" t="s">
        <v>114</v>
      </c>
      <c r="P106" s="50">
        <v>6.4</v>
      </c>
      <c r="Q106" s="48" t="s">
        <v>114</v>
      </c>
      <c r="R106" s="50" t="s">
        <v>64</v>
      </c>
      <c r="S106" s="48" t="s">
        <v>64</v>
      </c>
      <c r="T106" s="50" t="s">
        <v>64</v>
      </c>
      <c r="U106" s="48" t="s">
        <v>64</v>
      </c>
      <c r="V106" s="50">
        <f t="shared" si="13"/>
        <v>5.81</v>
      </c>
      <c r="W106" s="107"/>
      <c r="X106" s="61">
        <v>3.5</v>
      </c>
      <c r="Y106" s="54" t="s">
        <v>394</v>
      </c>
      <c r="Z106" s="54" t="s">
        <v>395</v>
      </c>
      <c r="AA106" s="54" t="s">
        <v>396</v>
      </c>
      <c r="AB106" s="66"/>
      <c r="AC106" s="48"/>
      <c r="AD106" s="55">
        <f t="shared" si="10"/>
        <v>112</v>
      </c>
      <c r="AE106" s="60">
        <f t="shared" si="11"/>
        <v>185.92</v>
      </c>
      <c r="AF106" s="49"/>
      <c r="AG106" s="49"/>
      <c r="AH106" s="49"/>
      <c r="AI106" s="49"/>
      <c r="AJ106" s="49">
        <v>5</v>
      </c>
      <c r="AK106" s="49"/>
      <c r="AL106" s="49"/>
      <c r="AM106" s="49">
        <v>20</v>
      </c>
      <c r="AN106" s="49"/>
      <c r="AO106" s="49"/>
      <c r="AP106" s="49"/>
      <c r="AQ106" s="49"/>
      <c r="AR106" s="49"/>
      <c r="AS106" s="49"/>
      <c r="AT106" s="49"/>
      <c r="AU106" s="49">
        <v>2</v>
      </c>
      <c r="AV106" s="49">
        <v>5</v>
      </c>
      <c r="AW106" s="49"/>
      <c r="AX106" s="49"/>
      <c r="AY106" s="49"/>
      <c r="AZ106" s="49"/>
      <c r="BA106" s="49"/>
      <c r="BB106" s="49"/>
      <c r="BC106" s="49"/>
      <c r="BD106" s="57"/>
      <c r="BE106" s="57"/>
      <c r="BF106" s="36"/>
      <c r="BH106" s="36"/>
    </row>
    <row r="107" spans="1:60" ht="60" x14ac:dyDescent="0.2">
      <c r="A107" s="47">
        <v>36</v>
      </c>
      <c r="B107" s="48" t="s">
        <v>58</v>
      </c>
      <c r="C107" s="48" t="s">
        <v>59</v>
      </c>
      <c r="D107" s="47">
        <v>3022000000288</v>
      </c>
      <c r="E107" s="47">
        <v>104</v>
      </c>
      <c r="F107" s="48" t="s">
        <v>397</v>
      </c>
      <c r="G107" s="58">
        <f t="shared" si="14"/>
        <v>446</v>
      </c>
      <c r="H107" s="59">
        <v>446</v>
      </c>
      <c r="I107" s="48" t="s">
        <v>398</v>
      </c>
      <c r="J107" s="48" t="s">
        <v>92</v>
      </c>
      <c r="K107" s="48" t="s">
        <v>62</v>
      </c>
      <c r="L107" s="50">
        <v>2</v>
      </c>
      <c r="M107" s="48" t="s">
        <v>76</v>
      </c>
      <c r="N107" s="51" t="s">
        <v>64</v>
      </c>
      <c r="O107" s="48" t="s">
        <v>64</v>
      </c>
      <c r="P107" s="50" t="s">
        <v>64</v>
      </c>
      <c r="Q107" s="48" t="s">
        <v>64</v>
      </c>
      <c r="R107" s="50" t="s">
        <v>64</v>
      </c>
      <c r="S107" s="48" t="s">
        <v>64</v>
      </c>
      <c r="T107" s="50" t="s">
        <v>64</v>
      </c>
      <c r="U107" s="48" t="s">
        <v>64</v>
      </c>
      <c r="V107" s="50">
        <f>L107</f>
        <v>2</v>
      </c>
      <c r="W107" s="77"/>
      <c r="X107" s="52">
        <v>1.99</v>
      </c>
      <c r="Y107" s="53" t="s">
        <v>399</v>
      </c>
      <c r="Z107" s="54" t="s">
        <v>400</v>
      </c>
      <c r="AA107" s="54" t="s">
        <v>401</v>
      </c>
      <c r="AB107" s="66"/>
      <c r="AC107" s="57"/>
      <c r="AD107" s="55">
        <f t="shared" si="10"/>
        <v>887.54</v>
      </c>
      <c r="AE107" s="60">
        <f t="shared" si="11"/>
        <v>892</v>
      </c>
      <c r="AF107" s="57"/>
      <c r="AG107" s="57"/>
      <c r="AH107" s="57"/>
      <c r="AI107" s="57">
        <v>50</v>
      </c>
      <c r="AJ107" s="57">
        <v>150</v>
      </c>
      <c r="AK107" s="57"/>
      <c r="AL107" s="57"/>
      <c r="AM107" s="57">
        <v>24</v>
      </c>
      <c r="AN107" s="57">
        <v>70</v>
      </c>
      <c r="AO107" s="57"/>
      <c r="AP107" s="57"/>
      <c r="AQ107" s="57"/>
      <c r="AR107" s="57"/>
      <c r="AS107" s="57"/>
      <c r="AT107" s="57"/>
      <c r="AU107" s="57">
        <f>60+10</f>
        <v>70</v>
      </c>
      <c r="AV107" s="57">
        <v>20</v>
      </c>
      <c r="AW107" s="57">
        <v>20</v>
      </c>
      <c r="AX107" s="57"/>
      <c r="AY107" s="57"/>
      <c r="AZ107" s="57"/>
      <c r="BA107" s="57"/>
      <c r="BB107" s="57">
        <v>30</v>
      </c>
      <c r="BC107" s="57"/>
      <c r="BD107" s="57"/>
      <c r="BE107" s="57">
        <v>12</v>
      </c>
      <c r="BF107" s="36"/>
      <c r="BH107" s="36"/>
    </row>
    <row r="108" spans="1:60" ht="60" x14ac:dyDescent="0.2">
      <c r="A108" s="47">
        <v>36</v>
      </c>
      <c r="B108" s="48" t="s">
        <v>58</v>
      </c>
      <c r="C108" s="48" t="s">
        <v>59</v>
      </c>
      <c r="D108" s="47">
        <v>3022000000238</v>
      </c>
      <c r="E108" s="47">
        <v>105</v>
      </c>
      <c r="F108" s="48" t="s">
        <v>402</v>
      </c>
      <c r="G108" s="58">
        <f t="shared" si="14"/>
        <v>684</v>
      </c>
      <c r="H108" s="59">
        <v>684</v>
      </c>
      <c r="I108" s="48" t="s">
        <v>403</v>
      </c>
      <c r="J108" s="48"/>
      <c r="K108" s="48" t="s">
        <v>62</v>
      </c>
      <c r="L108" s="50">
        <v>1.81</v>
      </c>
      <c r="M108" s="48" t="s">
        <v>76</v>
      </c>
      <c r="N108" s="51">
        <v>2.75</v>
      </c>
      <c r="O108" s="48" t="s">
        <v>97</v>
      </c>
      <c r="P108" s="50">
        <v>2.41</v>
      </c>
      <c r="Q108" s="48" t="s">
        <v>97</v>
      </c>
      <c r="R108" s="50" t="s">
        <v>64</v>
      </c>
      <c r="S108" s="48" t="s">
        <v>64</v>
      </c>
      <c r="T108" s="50" t="s">
        <v>64</v>
      </c>
      <c r="U108" s="48" t="s">
        <v>64</v>
      </c>
      <c r="V108" s="50">
        <f t="shared" ref="V108:V113" si="15">ROUND((L108+N108+P108)/3,2)</f>
        <v>2.3199999999999998</v>
      </c>
      <c r="W108" s="77"/>
      <c r="X108" s="52">
        <v>1.4</v>
      </c>
      <c r="Y108" s="53" t="s">
        <v>399</v>
      </c>
      <c r="Z108" s="54" t="s">
        <v>400</v>
      </c>
      <c r="AA108" s="54" t="s">
        <v>401</v>
      </c>
      <c r="AB108" s="66"/>
      <c r="AC108" s="57"/>
      <c r="AD108" s="55">
        <f t="shared" si="10"/>
        <v>957.59999999999991</v>
      </c>
      <c r="AE108" s="60">
        <f t="shared" si="11"/>
        <v>1586.8799999999999</v>
      </c>
      <c r="AF108" s="57"/>
      <c r="AG108" s="57">
        <v>50</v>
      </c>
      <c r="AH108" s="57">
        <v>10</v>
      </c>
      <c r="AI108" s="57">
        <v>100</v>
      </c>
      <c r="AJ108" s="57">
        <v>15</v>
      </c>
      <c r="AK108" s="57">
        <v>50</v>
      </c>
      <c r="AL108" s="57">
        <v>10</v>
      </c>
      <c r="AM108" s="57">
        <v>24</v>
      </c>
      <c r="AN108" s="57">
        <v>90</v>
      </c>
      <c r="AO108" s="57">
        <v>15</v>
      </c>
      <c r="AP108" s="57">
        <v>20</v>
      </c>
      <c r="AQ108" s="57"/>
      <c r="AR108" s="57"/>
      <c r="AS108" s="57">
        <v>20</v>
      </c>
      <c r="AT108" s="57">
        <v>10</v>
      </c>
      <c r="AU108" s="57">
        <f>25+10</f>
        <v>35</v>
      </c>
      <c r="AV108" s="57">
        <v>80</v>
      </c>
      <c r="AW108" s="57">
        <v>50</v>
      </c>
      <c r="AX108" s="57"/>
      <c r="AY108" s="57">
        <v>10</v>
      </c>
      <c r="AZ108" s="57">
        <v>10</v>
      </c>
      <c r="BA108" s="57"/>
      <c r="BB108" s="57">
        <v>50</v>
      </c>
      <c r="BC108" s="57">
        <v>10</v>
      </c>
      <c r="BD108" s="57">
        <v>10</v>
      </c>
      <c r="BE108" s="57">
        <v>15</v>
      </c>
      <c r="BF108" s="36"/>
      <c r="BH108" s="36"/>
    </row>
    <row r="109" spans="1:60" ht="60" x14ac:dyDescent="0.2">
      <c r="A109" s="47">
        <v>36</v>
      </c>
      <c r="B109" s="48" t="s">
        <v>58</v>
      </c>
      <c r="C109" s="48" t="s">
        <v>59</v>
      </c>
      <c r="D109" s="47">
        <v>3022000000228</v>
      </c>
      <c r="E109" s="47">
        <v>106</v>
      </c>
      <c r="F109" s="48" t="s">
        <v>404</v>
      </c>
      <c r="G109" s="58">
        <f t="shared" si="14"/>
        <v>28</v>
      </c>
      <c r="H109" s="59">
        <v>28</v>
      </c>
      <c r="I109" s="48" t="s">
        <v>405</v>
      </c>
      <c r="J109" s="48"/>
      <c r="K109" s="48" t="s">
        <v>62</v>
      </c>
      <c r="L109" s="50">
        <v>169</v>
      </c>
      <c r="M109" s="48" t="s">
        <v>76</v>
      </c>
      <c r="N109" s="51">
        <v>120.05</v>
      </c>
      <c r="O109" s="48" t="s">
        <v>76</v>
      </c>
      <c r="P109" s="50">
        <v>185.9</v>
      </c>
      <c r="Q109" s="48" t="s">
        <v>76</v>
      </c>
      <c r="R109" s="50" t="s">
        <v>64</v>
      </c>
      <c r="S109" s="48" t="s">
        <v>64</v>
      </c>
      <c r="T109" s="50" t="s">
        <v>64</v>
      </c>
      <c r="U109" s="48" t="s">
        <v>64</v>
      </c>
      <c r="V109" s="50">
        <f t="shared" si="15"/>
        <v>158.32</v>
      </c>
      <c r="W109" s="77"/>
      <c r="X109" s="52">
        <v>112.2</v>
      </c>
      <c r="Y109" s="53" t="s">
        <v>260</v>
      </c>
      <c r="Z109" s="54" t="s">
        <v>261</v>
      </c>
      <c r="AA109" s="54" t="s">
        <v>262</v>
      </c>
      <c r="AB109" s="66"/>
      <c r="AC109" s="57"/>
      <c r="AD109" s="55">
        <f t="shared" si="10"/>
        <v>3141.6</v>
      </c>
      <c r="AE109" s="60">
        <f t="shared" si="11"/>
        <v>4432.96</v>
      </c>
      <c r="AF109" s="57">
        <v>20</v>
      </c>
      <c r="AG109" s="57"/>
      <c r="AH109" s="57"/>
      <c r="AI109" s="57">
        <v>1</v>
      </c>
      <c r="AJ109" s="57"/>
      <c r="AK109" s="57"/>
      <c r="AL109" s="57"/>
      <c r="AM109" s="57"/>
      <c r="AN109" s="57">
        <v>5</v>
      </c>
      <c r="AO109" s="57"/>
      <c r="AP109" s="57"/>
      <c r="AQ109" s="57"/>
      <c r="AR109" s="57"/>
      <c r="AS109" s="57"/>
      <c r="AT109" s="57"/>
      <c r="AU109" s="57"/>
      <c r="AV109" s="57"/>
      <c r="AW109" s="57"/>
      <c r="AX109" s="57"/>
      <c r="AY109" s="57"/>
      <c r="AZ109" s="57"/>
      <c r="BA109" s="57"/>
      <c r="BB109" s="57">
        <v>1</v>
      </c>
      <c r="BC109" s="57"/>
      <c r="BD109" s="57"/>
      <c r="BE109" s="57">
        <v>1</v>
      </c>
      <c r="BF109" s="36"/>
      <c r="BH109" s="36"/>
    </row>
    <row r="110" spans="1:60" ht="60" x14ac:dyDescent="0.2">
      <c r="A110" s="47">
        <v>36</v>
      </c>
      <c r="B110" s="48" t="s">
        <v>58</v>
      </c>
      <c r="C110" s="48" t="s">
        <v>59</v>
      </c>
      <c r="D110" s="47">
        <v>3021000000454</v>
      </c>
      <c r="E110" s="47">
        <v>107</v>
      </c>
      <c r="F110" s="57" t="s">
        <v>406</v>
      </c>
      <c r="G110" s="49">
        <f t="shared" si="14"/>
        <v>20</v>
      </c>
      <c r="H110" s="48">
        <v>20</v>
      </c>
      <c r="I110" s="48" t="s">
        <v>407</v>
      </c>
      <c r="J110" s="48"/>
      <c r="K110" s="48" t="s">
        <v>62</v>
      </c>
      <c r="L110" s="50">
        <v>5.0199999999999996</v>
      </c>
      <c r="M110" s="48" t="s">
        <v>408</v>
      </c>
      <c r="N110" s="51">
        <v>4.99</v>
      </c>
      <c r="O110" s="48" t="s">
        <v>408</v>
      </c>
      <c r="P110" s="50">
        <v>6.29</v>
      </c>
      <c r="Q110" s="48" t="s">
        <v>408</v>
      </c>
      <c r="R110" s="50" t="s">
        <v>64</v>
      </c>
      <c r="S110" s="48" t="s">
        <v>64</v>
      </c>
      <c r="T110" s="50" t="s">
        <v>64</v>
      </c>
      <c r="U110" s="48" t="s">
        <v>64</v>
      </c>
      <c r="V110" s="50">
        <f t="shared" si="15"/>
        <v>5.43</v>
      </c>
      <c r="W110" s="107"/>
      <c r="X110" s="61">
        <v>3.3</v>
      </c>
      <c r="Y110" s="54" t="s">
        <v>87</v>
      </c>
      <c r="Z110" s="54" t="s">
        <v>88</v>
      </c>
      <c r="AA110" s="54" t="s">
        <v>89</v>
      </c>
      <c r="AB110" s="66"/>
      <c r="AC110" s="48"/>
      <c r="AD110" s="55">
        <f t="shared" si="10"/>
        <v>66</v>
      </c>
      <c r="AE110" s="60">
        <f t="shared" si="11"/>
        <v>108.6</v>
      </c>
      <c r="AF110" s="49"/>
      <c r="AG110" s="49"/>
      <c r="AH110" s="49"/>
      <c r="AI110" s="49"/>
      <c r="AJ110" s="49"/>
      <c r="AK110" s="49"/>
      <c r="AL110" s="49"/>
      <c r="AM110" s="49"/>
      <c r="AN110" s="49"/>
      <c r="AO110" s="49"/>
      <c r="AP110" s="49"/>
      <c r="AQ110" s="49"/>
      <c r="AR110" s="49"/>
      <c r="AS110" s="49"/>
      <c r="AT110" s="49"/>
      <c r="AU110" s="49"/>
      <c r="AV110" s="49"/>
      <c r="AW110" s="49">
        <v>20</v>
      </c>
      <c r="AX110" s="49"/>
      <c r="AY110" s="49"/>
      <c r="AZ110" s="49"/>
      <c r="BA110" s="49"/>
      <c r="BB110" s="49"/>
      <c r="BC110" s="49"/>
      <c r="BD110" s="57"/>
      <c r="BE110" s="57"/>
      <c r="BF110" s="36"/>
      <c r="BH110" s="36"/>
    </row>
    <row r="111" spans="1:60" ht="60" x14ac:dyDescent="0.2">
      <c r="A111" s="47">
        <v>36</v>
      </c>
      <c r="B111" s="48" t="s">
        <v>58</v>
      </c>
      <c r="C111" s="48" t="s">
        <v>59</v>
      </c>
      <c r="D111" s="47">
        <v>3022000731143</v>
      </c>
      <c r="E111" s="47">
        <v>108</v>
      </c>
      <c r="F111" s="48" t="s">
        <v>409</v>
      </c>
      <c r="G111" s="58">
        <f t="shared" si="14"/>
        <v>165</v>
      </c>
      <c r="H111" s="59">
        <v>165</v>
      </c>
      <c r="I111" s="48" t="s">
        <v>410</v>
      </c>
      <c r="J111" s="48" t="s">
        <v>160</v>
      </c>
      <c r="K111" s="48" t="s">
        <v>205</v>
      </c>
      <c r="L111" s="50">
        <v>27.68</v>
      </c>
      <c r="M111" s="48" t="s">
        <v>114</v>
      </c>
      <c r="N111" s="51">
        <v>17.899999999999999</v>
      </c>
      <c r="O111" s="48" t="s">
        <v>114</v>
      </c>
      <c r="P111" s="50">
        <v>18.98</v>
      </c>
      <c r="Q111" s="48" t="s">
        <v>114</v>
      </c>
      <c r="R111" s="50" t="s">
        <v>64</v>
      </c>
      <c r="S111" s="48" t="s">
        <v>64</v>
      </c>
      <c r="T111" s="50" t="s">
        <v>64</v>
      </c>
      <c r="U111" s="48" t="s">
        <v>64</v>
      </c>
      <c r="V111" s="50">
        <f t="shared" si="15"/>
        <v>21.52</v>
      </c>
      <c r="W111" s="77"/>
      <c r="X111" s="52">
        <v>14.75</v>
      </c>
      <c r="Y111" s="53" t="s">
        <v>411</v>
      </c>
      <c r="Z111" s="54" t="s">
        <v>412</v>
      </c>
      <c r="AA111" s="54" t="s">
        <v>413</v>
      </c>
      <c r="AB111" s="66"/>
      <c r="AC111" s="57"/>
      <c r="AD111" s="55">
        <f t="shared" si="10"/>
        <v>2433.75</v>
      </c>
      <c r="AE111" s="60">
        <f t="shared" si="11"/>
        <v>3550.7999999999997</v>
      </c>
      <c r="AF111" s="57"/>
      <c r="AG111" s="57"/>
      <c r="AH111" s="57"/>
      <c r="AI111" s="57"/>
      <c r="AJ111" s="57">
        <v>25</v>
      </c>
      <c r="AK111" s="57"/>
      <c r="AL111" s="57"/>
      <c r="AM111" s="57">
        <v>70</v>
      </c>
      <c r="AN111" s="57"/>
      <c r="AO111" s="57"/>
      <c r="AP111" s="57"/>
      <c r="AQ111" s="57"/>
      <c r="AR111" s="57"/>
      <c r="AS111" s="57"/>
      <c r="AT111" s="57"/>
      <c r="AU111" s="57"/>
      <c r="AV111" s="57">
        <v>70</v>
      </c>
      <c r="AW111" s="57"/>
      <c r="AX111" s="57"/>
      <c r="AY111" s="57"/>
      <c r="AZ111" s="57"/>
      <c r="BA111" s="57"/>
      <c r="BB111" s="57"/>
      <c r="BC111" s="57"/>
      <c r="BD111" s="57"/>
      <c r="BE111" s="57"/>
      <c r="BF111" s="36"/>
      <c r="BH111" s="36"/>
    </row>
    <row r="112" spans="1:60" ht="60" x14ac:dyDescent="0.2">
      <c r="A112" s="38">
        <v>36</v>
      </c>
      <c r="B112" s="39" t="s">
        <v>58</v>
      </c>
      <c r="C112" s="39" t="s">
        <v>59</v>
      </c>
      <c r="D112" s="38">
        <v>3021000000644</v>
      </c>
      <c r="E112" s="38">
        <v>109</v>
      </c>
      <c r="F112" s="39" t="s">
        <v>414</v>
      </c>
      <c r="G112" s="40">
        <f t="shared" si="14"/>
        <v>22</v>
      </c>
      <c r="H112" s="39">
        <v>22</v>
      </c>
      <c r="I112" s="39" t="s">
        <v>415</v>
      </c>
      <c r="J112" s="39" t="s">
        <v>92</v>
      </c>
      <c r="K112" s="39" t="s">
        <v>62</v>
      </c>
      <c r="L112" s="41">
        <v>2.9</v>
      </c>
      <c r="M112" s="39" t="s">
        <v>63</v>
      </c>
      <c r="N112" s="42">
        <v>2.5299999999999998</v>
      </c>
      <c r="O112" s="39" t="s">
        <v>63</v>
      </c>
      <c r="P112" s="41">
        <v>2.65</v>
      </c>
      <c r="Q112" s="39" t="s">
        <v>63</v>
      </c>
      <c r="R112" s="41" t="s">
        <v>64</v>
      </c>
      <c r="S112" s="39" t="s">
        <v>64</v>
      </c>
      <c r="T112" s="41" t="s">
        <v>64</v>
      </c>
      <c r="U112" s="39" t="s">
        <v>64</v>
      </c>
      <c r="V112" s="41">
        <f t="shared" si="15"/>
        <v>2.69</v>
      </c>
      <c r="W112" s="110">
        <f>AE112</f>
        <v>59.18</v>
      </c>
      <c r="X112" s="43" t="s">
        <v>65</v>
      </c>
      <c r="Y112" s="44" t="s">
        <v>64</v>
      </c>
      <c r="Z112" s="44" t="s">
        <v>64</v>
      </c>
      <c r="AA112" s="44" t="s">
        <v>64</v>
      </c>
      <c r="AB112" s="39"/>
      <c r="AC112" s="39"/>
      <c r="AD112" s="45"/>
      <c r="AE112" s="46">
        <f t="shared" si="11"/>
        <v>59.18</v>
      </c>
      <c r="AF112" s="39"/>
      <c r="AG112" s="39"/>
      <c r="AH112" s="39">
        <v>1</v>
      </c>
      <c r="AI112" s="39"/>
      <c r="AJ112" s="39"/>
      <c r="AK112" s="39">
        <v>5</v>
      </c>
      <c r="AL112" s="39">
        <v>6</v>
      </c>
      <c r="AM112" s="39">
        <v>2</v>
      </c>
      <c r="AN112" s="39"/>
      <c r="AO112" s="39"/>
      <c r="AP112" s="39"/>
      <c r="AQ112" s="39"/>
      <c r="AR112" s="39"/>
      <c r="AS112" s="39"/>
      <c r="AT112" s="39"/>
      <c r="AU112" s="39"/>
      <c r="AV112" s="39">
        <v>8</v>
      </c>
      <c r="AW112" s="39"/>
      <c r="AX112" s="39"/>
      <c r="AY112" s="39"/>
      <c r="AZ112" s="39"/>
      <c r="BA112" s="39"/>
      <c r="BB112" s="39"/>
      <c r="BC112" s="39"/>
      <c r="BD112" s="39"/>
      <c r="BE112" s="39"/>
      <c r="BF112" s="36"/>
      <c r="BH112" s="36"/>
    </row>
    <row r="113" spans="1:60" ht="60" x14ac:dyDescent="0.2">
      <c r="A113" s="47">
        <v>36</v>
      </c>
      <c r="B113" s="48" t="s">
        <v>58</v>
      </c>
      <c r="C113" s="48" t="s">
        <v>59</v>
      </c>
      <c r="D113" s="47">
        <v>3021000000346</v>
      </c>
      <c r="E113" s="47">
        <v>110</v>
      </c>
      <c r="F113" s="48" t="s">
        <v>416</v>
      </c>
      <c r="G113" s="58">
        <f t="shared" si="14"/>
        <v>100</v>
      </c>
      <c r="H113" s="59">
        <v>100</v>
      </c>
      <c r="I113" s="48" t="s">
        <v>416</v>
      </c>
      <c r="J113" s="48"/>
      <c r="K113" s="48" t="s">
        <v>62</v>
      </c>
      <c r="L113" s="50">
        <v>5.5</v>
      </c>
      <c r="M113" s="48" t="s">
        <v>114</v>
      </c>
      <c r="N113" s="51">
        <v>6.99</v>
      </c>
      <c r="O113" s="48" t="s">
        <v>114</v>
      </c>
      <c r="P113" s="50">
        <v>4.99</v>
      </c>
      <c r="Q113" s="48" t="s">
        <v>114</v>
      </c>
      <c r="R113" s="50" t="s">
        <v>64</v>
      </c>
      <c r="S113" s="48" t="s">
        <v>64</v>
      </c>
      <c r="T113" s="50" t="s">
        <v>64</v>
      </c>
      <c r="U113" s="48" t="s">
        <v>64</v>
      </c>
      <c r="V113" s="50">
        <f t="shared" si="15"/>
        <v>5.83</v>
      </c>
      <c r="W113" s="77"/>
      <c r="X113" s="52">
        <v>5</v>
      </c>
      <c r="Y113" s="53" t="s">
        <v>87</v>
      </c>
      <c r="Z113" s="54" t="s">
        <v>88</v>
      </c>
      <c r="AA113" s="54" t="s">
        <v>89</v>
      </c>
      <c r="AB113" s="66"/>
      <c r="AC113" s="57"/>
      <c r="AD113" s="55">
        <f t="shared" si="10"/>
        <v>500</v>
      </c>
      <c r="AE113" s="60">
        <f t="shared" si="11"/>
        <v>583</v>
      </c>
      <c r="AF113" s="57"/>
      <c r="AG113" s="57"/>
      <c r="AH113" s="57"/>
      <c r="AI113" s="57"/>
      <c r="AJ113" s="57"/>
      <c r="AK113" s="57"/>
      <c r="AL113" s="57"/>
      <c r="AM113" s="57"/>
      <c r="AN113" s="57"/>
      <c r="AO113" s="57"/>
      <c r="AP113" s="57"/>
      <c r="AQ113" s="57"/>
      <c r="AR113" s="57"/>
      <c r="AS113" s="57"/>
      <c r="AT113" s="57"/>
      <c r="AU113" s="57">
        <v>100</v>
      </c>
      <c r="AV113" s="57"/>
      <c r="AW113" s="57"/>
      <c r="AX113" s="57"/>
      <c r="AY113" s="57"/>
      <c r="AZ113" s="57"/>
      <c r="BA113" s="57"/>
      <c r="BB113" s="57"/>
      <c r="BC113" s="57"/>
      <c r="BD113" s="57"/>
      <c r="BE113" s="57"/>
      <c r="BF113" s="36"/>
      <c r="BH113" s="36"/>
    </row>
    <row r="114" spans="1:60" ht="60" x14ac:dyDescent="0.2">
      <c r="A114" s="47">
        <v>36</v>
      </c>
      <c r="B114" s="48" t="s">
        <v>58</v>
      </c>
      <c r="C114" s="48" t="s">
        <v>59</v>
      </c>
      <c r="D114" s="47">
        <v>3021000000522</v>
      </c>
      <c r="E114" s="47">
        <v>111</v>
      </c>
      <c r="F114" s="48" t="s">
        <v>417</v>
      </c>
      <c r="G114" s="58">
        <f t="shared" si="14"/>
        <v>1265</v>
      </c>
      <c r="H114" s="59">
        <v>1265</v>
      </c>
      <c r="I114" s="48" t="s">
        <v>418</v>
      </c>
      <c r="J114" s="48"/>
      <c r="K114" s="48" t="s">
        <v>62</v>
      </c>
      <c r="L114" s="50">
        <v>1.32</v>
      </c>
      <c r="M114" s="48" t="s">
        <v>76</v>
      </c>
      <c r="N114" s="51" t="s">
        <v>64</v>
      </c>
      <c r="O114" s="48" t="s">
        <v>64</v>
      </c>
      <c r="P114" s="50" t="s">
        <v>64</v>
      </c>
      <c r="Q114" s="48" t="s">
        <v>64</v>
      </c>
      <c r="R114" s="50" t="s">
        <v>64</v>
      </c>
      <c r="S114" s="48" t="s">
        <v>64</v>
      </c>
      <c r="T114" s="50" t="s">
        <v>64</v>
      </c>
      <c r="U114" s="48" t="s">
        <v>64</v>
      </c>
      <c r="V114" s="50">
        <f>L114</f>
        <v>1.32</v>
      </c>
      <c r="W114" s="77"/>
      <c r="X114" s="52">
        <v>1.32</v>
      </c>
      <c r="Y114" s="53" t="s">
        <v>419</v>
      </c>
      <c r="Z114" s="54" t="s">
        <v>420</v>
      </c>
      <c r="AA114" s="54" t="s">
        <v>421</v>
      </c>
      <c r="AB114" s="66"/>
      <c r="AC114" s="57"/>
      <c r="AD114" s="55">
        <f t="shared" si="10"/>
        <v>1669.8000000000002</v>
      </c>
      <c r="AE114" s="60">
        <f t="shared" si="11"/>
        <v>1669.8000000000002</v>
      </c>
      <c r="AF114" s="57"/>
      <c r="AG114" s="57">
        <v>200</v>
      </c>
      <c r="AH114" s="57"/>
      <c r="AI114" s="57">
        <v>80</v>
      </c>
      <c r="AJ114" s="57"/>
      <c r="AK114" s="57"/>
      <c r="AL114" s="57"/>
      <c r="AM114" s="57"/>
      <c r="AN114" s="57">
        <v>30</v>
      </c>
      <c r="AO114" s="57"/>
      <c r="AP114" s="57"/>
      <c r="AQ114" s="57"/>
      <c r="AR114" s="57"/>
      <c r="AS114" s="57">
        <v>50</v>
      </c>
      <c r="AT114" s="57">
        <v>10</v>
      </c>
      <c r="AU114" s="57">
        <f>700+5</f>
        <v>705</v>
      </c>
      <c r="AV114" s="57">
        <v>40</v>
      </c>
      <c r="AW114" s="57">
        <v>100</v>
      </c>
      <c r="AX114" s="57"/>
      <c r="AY114" s="57"/>
      <c r="AZ114" s="57"/>
      <c r="BA114" s="57"/>
      <c r="BB114" s="57">
        <v>20</v>
      </c>
      <c r="BC114" s="57">
        <v>30</v>
      </c>
      <c r="BD114" s="57"/>
      <c r="BE114" s="57"/>
      <c r="BF114" s="36"/>
      <c r="BH114" s="36"/>
    </row>
    <row r="115" spans="1:60" ht="60" x14ac:dyDescent="0.2">
      <c r="A115" s="38">
        <v>36</v>
      </c>
      <c r="B115" s="39" t="s">
        <v>58</v>
      </c>
      <c r="C115" s="39" t="s">
        <v>59</v>
      </c>
      <c r="D115" s="38">
        <v>3021000704176</v>
      </c>
      <c r="E115" s="38">
        <v>112</v>
      </c>
      <c r="F115" s="39" t="s">
        <v>422</v>
      </c>
      <c r="G115" s="40">
        <f t="shared" si="14"/>
        <v>50</v>
      </c>
      <c r="H115" s="39">
        <v>50</v>
      </c>
      <c r="I115" s="39" t="s">
        <v>423</v>
      </c>
      <c r="J115" s="39" t="s">
        <v>92</v>
      </c>
      <c r="K115" s="39" t="s">
        <v>62</v>
      </c>
      <c r="L115" s="41">
        <v>18.600000000000001</v>
      </c>
      <c r="M115" s="39" t="s">
        <v>114</v>
      </c>
      <c r="N115" s="42">
        <v>25.9</v>
      </c>
      <c r="O115" s="39" t="s">
        <v>114</v>
      </c>
      <c r="P115" s="41">
        <v>18</v>
      </c>
      <c r="Q115" s="39" t="s">
        <v>114</v>
      </c>
      <c r="R115" s="41" t="s">
        <v>64</v>
      </c>
      <c r="S115" s="39" t="s">
        <v>64</v>
      </c>
      <c r="T115" s="41" t="s">
        <v>64</v>
      </c>
      <c r="U115" s="39" t="s">
        <v>64</v>
      </c>
      <c r="V115" s="41">
        <f>ROUND((L115+N115+P115)/3,2)</f>
        <v>20.83</v>
      </c>
      <c r="W115" s="110">
        <f>AE115</f>
        <v>1041.5</v>
      </c>
      <c r="X115" s="43" t="s">
        <v>424</v>
      </c>
      <c r="Y115" s="44" t="s">
        <v>64</v>
      </c>
      <c r="Z115" s="44" t="s">
        <v>64</v>
      </c>
      <c r="AA115" s="44" t="s">
        <v>64</v>
      </c>
      <c r="AB115" s="39"/>
      <c r="AC115" s="39"/>
      <c r="AD115" s="45"/>
      <c r="AE115" s="46">
        <f t="shared" si="11"/>
        <v>1041.5</v>
      </c>
      <c r="AF115" s="39"/>
      <c r="AG115" s="39"/>
      <c r="AH115" s="39"/>
      <c r="AI115" s="39"/>
      <c r="AJ115" s="39"/>
      <c r="AK115" s="39"/>
      <c r="AL115" s="39"/>
      <c r="AM115" s="39"/>
      <c r="AN115" s="39"/>
      <c r="AO115" s="39"/>
      <c r="AP115" s="39"/>
      <c r="AQ115" s="39"/>
      <c r="AR115" s="39"/>
      <c r="AS115" s="39"/>
      <c r="AT115" s="39"/>
      <c r="AU115" s="39"/>
      <c r="AV115" s="39">
        <v>50</v>
      </c>
      <c r="AW115" s="39"/>
      <c r="AX115" s="39"/>
      <c r="AY115" s="39"/>
      <c r="AZ115" s="39"/>
      <c r="BA115" s="39"/>
      <c r="BB115" s="39"/>
      <c r="BC115" s="39"/>
      <c r="BD115" s="39"/>
      <c r="BE115" s="39"/>
      <c r="BF115" s="36"/>
      <c r="BH115" s="36"/>
    </row>
    <row r="116" spans="1:60" ht="60" x14ac:dyDescent="0.2">
      <c r="A116" s="38">
        <v>36</v>
      </c>
      <c r="B116" s="39" t="s">
        <v>58</v>
      </c>
      <c r="C116" s="39" t="s">
        <v>59</v>
      </c>
      <c r="D116" s="38">
        <v>3021000000345</v>
      </c>
      <c r="E116" s="38">
        <v>113</v>
      </c>
      <c r="F116" s="39" t="s">
        <v>425</v>
      </c>
      <c r="G116" s="40">
        <f t="shared" si="14"/>
        <v>188</v>
      </c>
      <c r="H116" s="39">
        <v>188</v>
      </c>
      <c r="I116" s="39" t="s">
        <v>425</v>
      </c>
      <c r="J116" s="39"/>
      <c r="K116" s="39" t="s">
        <v>62</v>
      </c>
      <c r="L116" s="41">
        <v>2.14</v>
      </c>
      <c r="M116" s="39" t="s">
        <v>76</v>
      </c>
      <c r="N116" s="42" t="s">
        <v>64</v>
      </c>
      <c r="O116" s="39" t="s">
        <v>64</v>
      </c>
      <c r="P116" s="41" t="s">
        <v>64</v>
      </c>
      <c r="Q116" s="39" t="s">
        <v>64</v>
      </c>
      <c r="R116" s="41" t="s">
        <v>64</v>
      </c>
      <c r="S116" s="39" t="s">
        <v>64</v>
      </c>
      <c r="T116" s="41" t="s">
        <v>64</v>
      </c>
      <c r="U116" s="39" t="s">
        <v>64</v>
      </c>
      <c r="V116" s="41">
        <f>L116</f>
        <v>2.14</v>
      </c>
      <c r="W116" s="110">
        <f>AE116</f>
        <v>402.32000000000005</v>
      </c>
      <c r="X116" s="43" t="s">
        <v>65</v>
      </c>
      <c r="Y116" s="44" t="s">
        <v>64</v>
      </c>
      <c r="Z116" s="44" t="s">
        <v>64</v>
      </c>
      <c r="AA116" s="44" t="s">
        <v>64</v>
      </c>
      <c r="AB116" s="39"/>
      <c r="AC116" s="39"/>
      <c r="AD116" s="45"/>
      <c r="AE116" s="46">
        <f t="shared" si="11"/>
        <v>402.32000000000005</v>
      </c>
      <c r="AF116" s="39"/>
      <c r="AG116" s="39"/>
      <c r="AH116" s="39"/>
      <c r="AI116" s="39"/>
      <c r="AJ116" s="39"/>
      <c r="AK116" s="39">
        <v>30</v>
      </c>
      <c r="AL116" s="39"/>
      <c r="AM116" s="39">
        <v>24</v>
      </c>
      <c r="AN116" s="39">
        <v>60</v>
      </c>
      <c r="AO116" s="39">
        <v>12</v>
      </c>
      <c r="AP116" s="39"/>
      <c r="AQ116" s="39">
        <v>20</v>
      </c>
      <c r="AR116" s="39"/>
      <c r="AS116" s="39"/>
      <c r="AT116" s="39"/>
      <c r="AU116" s="39">
        <v>20</v>
      </c>
      <c r="AV116" s="39"/>
      <c r="AW116" s="39"/>
      <c r="AX116" s="39"/>
      <c r="AY116" s="39"/>
      <c r="AZ116" s="39">
        <v>10</v>
      </c>
      <c r="BA116" s="39"/>
      <c r="BB116" s="39">
        <v>12</v>
      </c>
      <c r="BC116" s="39"/>
      <c r="BD116" s="39"/>
      <c r="BE116" s="39"/>
      <c r="BF116" s="36"/>
      <c r="BH116" s="36"/>
    </row>
    <row r="117" spans="1:60" ht="60" x14ac:dyDescent="0.2">
      <c r="A117" s="47">
        <v>36</v>
      </c>
      <c r="B117" s="48" t="s">
        <v>58</v>
      </c>
      <c r="C117" s="48" t="s">
        <v>59</v>
      </c>
      <c r="D117" s="47">
        <v>3021000000344</v>
      </c>
      <c r="E117" s="47">
        <v>114</v>
      </c>
      <c r="F117" s="48" t="s">
        <v>426</v>
      </c>
      <c r="G117" s="58">
        <f t="shared" si="14"/>
        <v>160</v>
      </c>
      <c r="H117" s="59">
        <v>160</v>
      </c>
      <c r="I117" s="48" t="s">
        <v>426</v>
      </c>
      <c r="J117" s="48"/>
      <c r="K117" s="48" t="s">
        <v>62</v>
      </c>
      <c r="L117" s="50">
        <v>3.4</v>
      </c>
      <c r="M117" s="48" t="s">
        <v>76</v>
      </c>
      <c r="N117" s="51" t="s">
        <v>64</v>
      </c>
      <c r="O117" s="48" t="s">
        <v>64</v>
      </c>
      <c r="P117" s="50" t="s">
        <v>64</v>
      </c>
      <c r="Q117" s="48" t="s">
        <v>64</v>
      </c>
      <c r="R117" s="50" t="s">
        <v>64</v>
      </c>
      <c r="S117" s="48" t="s">
        <v>64</v>
      </c>
      <c r="T117" s="50" t="s">
        <v>64</v>
      </c>
      <c r="U117" s="48" t="s">
        <v>64</v>
      </c>
      <c r="V117" s="50">
        <f>L117</f>
        <v>3.4</v>
      </c>
      <c r="W117" s="77"/>
      <c r="X117" s="52">
        <v>3.4</v>
      </c>
      <c r="Y117" s="53" t="s">
        <v>87</v>
      </c>
      <c r="Z117" s="54" t="s">
        <v>88</v>
      </c>
      <c r="AA117" s="54" t="s">
        <v>89</v>
      </c>
      <c r="AB117" s="66"/>
      <c r="AC117" s="57"/>
      <c r="AD117" s="55">
        <f t="shared" si="10"/>
        <v>544</v>
      </c>
      <c r="AE117" s="60">
        <f t="shared" si="11"/>
        <v>544</v>
      </c>
      <c r="AF117" s="57"/>
      <c r="AG117" s="57"/>
      <c r="AH117" s="57"/>
      <c r="AI117" s="57">
        <v>20</v>
      </c>
      <c r="AJ117" s="57"/>
      <c r="AK117" s="57"/>
      <c r="AL117" s="57">
        <v>20</v>
      </c>
      <c r="AM117" s="57">
        <v>24</v>
      </c>
      <c r="AN117" s="57">
        <v>60</v>
      </c>
      <c r="AO117" s="57">
        <v>12</v>
      </c>
      <c r="AP117" s="57">
        <v>12</v>
      </c>
      <c r="AQ117" s="57"/>
      <c r="AR117" s="57"/>
      <c r="AS117" s="57"/>
      <c r="AT117" s="57"/>
      <c r="AU117" s="57"/>
      <c r="AV117" s="57"/>
      <c r="AW117" s="57"/>
      <c r="AX117" s="57"/>
      <c r="AY117" s="57"/>
      <c r="AZ117" s="57"/>
      <c r="BA117" s="57"/>
      <c r="BB117" s="57">
        <v>12</v>
      </c>
      <c r="BC117" s="57"/>
      <c r="BD117" s="57"/>
      <c r="BE117" s="57"/>
      <c r="BF117" s="36"/>
      <c r="BH117" s="36"/>
    </row>
    <row r="118" spans="1:60" ht="60" x14ac:dyDescent="0.2">
      <c r="A118" s="47">
        <v>36</v>
      </c>
      <c r="B118" s="48" t="s">
        <v>58</v>
      </c>
      <c r="C118" s="48" t="s">
        <v>59</v>
      </c>
      <c r="D118" s="47">
        <v>3021000704173</v>
      </c>
      <c r="E118" s="47">
        <v>115</v>
      </c>
      <c r="F118" s="57" t="s">
        <v>427</v>
      </c>
      <c r="G118" s="49">
        <f t="shared" si="14"/>
        <v>224</v>
      </c>
      <c r="H118" s="48">
        <v>224</v>
      </c>
      <c r="I118" s="48" t="s">
        <v>428</v>
      </c>
      <c r="J118" s="48" t="s">
        <v>324</v>
      </c>
      <c r="K118" s="48" t="s">
        <v>62</v>
      </c>
      <c r="L118" s="50">
        <v>4.99</v>
      </c>
      <c r="M118" s="48" t="s">
        <v>150</v>
      </c>
      <c r="N118" s="51">
        <v>6.58</v>
      </c>
      <c r="O118" s="48" t="s">
        <v>150</v>
      </c>
      <c r="P118" s="50">
        <v>6.9</v>
      </c>
      <c r="Q118" s="48" t="s">
        <v>150</v>
      </c>
      <c r="R118" s="50" t="s">
        <v>64</v>
      </c>
      <c r="S118" s="48" t="s">
        <v>64</v>
      </c>
      <c r="T118" s="50" t="s">
        <v>64</v>
      </c>
      <c r="U118" s="48" t="s">
        <v>64</v>
      </c>
      <c r="V118" s="50">
        <f>ROUND((L118+N118+P118)/3,2)</f>
        <v>6.16</v>
      </c>
      <c r="W118" s="107"/>
      <c r="X118" s="61">
        <v>3.85</v>
      </c>
      <c r="Y118" s="54" t="s">
        <v>87</v>
      </c>
      <c r="Z118" s="54" t="s">
        <v>88</v>
      </c>
      <c r="AA118" s="54" t="s">
        <v>89</v>
      </c>
      <c r="AB118" s="66"/>
      <c r="AC118" s="48"/>
      <c r="AD118" s="55">
        <f t="shared" si="10"/>
        <v>862.4</v>
      </c>
      <c r="AE118" s="60">
        <f t="shared" si="11"/>
        <v>1379.8400000000001</v>
      </c>
      <c r="AF118" s="49"/>
      <c r="AG118" s="49"/>
      <c r="AH118" s="49"/>
      <c r="AI118" s="49"/>
      <c r="AJ118" s="49"/>
      <c r="AK118" s="49">
        <v>30</v>
      </c>
      <c r="AL118" s="49"/>
      <c r="AM118" s="49"/>
      <c r="AN118" s="49"/>
      <c r="AO118" s="49"/>
      <c r="AP118" s="49"/>
      <c r="AQ118" s="49"/>
      <c r="AR118" s="49">
        <v>24</v>
      </c>
      <c r="AS118" s="49"/>
      <c r="AT118" s="49"/>
      <c r="AU118" s="49">
        <v>100</v>
      </c>
      <c r="AV118" s="49">
        <v>70</v>
      </c>
      <c r="AW118" s="49"/>
      <c r="AX118" s="49"/>
      <c r="AY118" s="49"/>
      <c r="AZ118" s="49"/>
      <c r="BA118" s="49"/>
      <c r="BB118" s="49"/>
      <c r="BC118" s="49"/>
      <c r="BD118" s="57"/>
      <c r="BE118" s="57"/>
      <c r="BF118" s="36"/>
      <c r="BH118" s="36"/>
    </row>
    <row r="119" spans="1:60" ht="60" x14ac:dyDescent="0.2">
      <c r="A119" s="47">
        <v>36</v>
      </c>
      <c r="B119" s="48" t="s">
        <v>58</v>
      </c>
      <c r="C119" s="48" t="s">
        <v>59</v>
      </c>
      <c r="D119" s="47">
        <v>3024000724050</v>
      </c>
      <c r="E119" s="47">
        <v>116</v>
      </c>
      <c r="F119" s="48" t="s">
        <v>429</v>
      </c>
      <c r="G119" s="49">
        <f t="shared" si="14"/>
        <v>20</v>
      </c>
      <c r="H119" s="48">
        <v>20</v>
      </c>
      <c r="I119" s="48" t="s">
        <v>430</v>
      </c>
      <c r="J119" s="48" t="s">
        <v>431</v>
      </c>
      <c r="K119" s="48" t="s">
        <v>62</v>
      </c>
      <c r="L119" s="50">
        <v>15.69</v>
      </c>
      <c r="M119" s="48" t="s">
        <v>114</v>
      </c>
      <c r="N119" s="51">
        <v>15.3</v>
      </c>
      <c r="O119" s="48" t="s">
        <v>114</v>
      </c>
      <c r="P119" s="50">
        <v>18.5</v>
      </c>
      <c r="Q119" s="48" t="s">
        <v>114</v>
      </c>
      <c r="R119" s="50" t="s">
        <v>64</v>
      </c>
      <c r="S119" s="48" t="s">
        <v>64</v>
      </c>
      <c r="T119" s="50" t="s">
        <v>64</v>
      </c>
      <c r="U119" s="48" t="s">
        <v>64</v>
      </c>
      <c r="V119" s="50">
        <f>ROUND((L119+N119+P119)/3,2)</f>
        <v>16.5</v>
      </c>
      <c r="W119" s="107"/>
      <c r="X119" s="52">
        <v>8.6999999999999993</v>
      </c>
      <c r="Y119" s="54" t="s">
        <v>87</v>
      </c>
      <c r="Z119" s="54" t="s">
        <v>88</v>
      </c>
      <c r="AA119" s="54" t="s">
        <v>89</v>
      </c>
      <c r="AB119" s="66"/>
      <c r="AC119" s="48"/>
      <c r="AD119" s="55">
        <f t="shared" si="10"/>
        <v>174</v>
      </c>
      <c r="AE119" s="60">
        <f t="shared" si="11"/>
        <v>330</v>
      </c>
      <c r="AF119" s="49"/>
      <c r="AG119" s="49"/>
      <c r="AH119" s="49"/>
      <c r="AI119" s="49"/>
      <c r="AJ119" s="49"/>
      <c r="AK119" s="49"/>
      <c r="AL119" s="49"/>
      <c r="AM119" s="49">
        <v>20</v>
      </c>
      <c r="AN119" s="49"/>
      <c r="AO119" s="49"/>
      <c r="AP119" s="49"/>
      <c r="AQ119" s="49"/>
      <c r="AR119" s="49"/>
      <c r="AS119" s="49"/>
      <c r="AT119" s="49"/>
      <c r="AU119" s="49"/>
      <c r="AV119" s="49"/>
      <c r="AW119" s="49"/>
      <c r="AX119" s="49"/>
      <c r="AY119" s="49"/>
      <c r="AZ119" s="49"/>
      <c r="BA119" s="49"/>
      <c r="BB119" s="49"/>
      <c r="BC119" s="49"/>
      <c r="BD119" s="57"/>
      <c r="BE119" s="57"/>
      <c r="BF119" s="36"/>
      <c r="BH119" s="36"/>
    </row>
    <row r="120" spans="1:60" ht="60" x14ac:dyDescent="0.2">
      <c r="A120" s="47">
        <v>36</v>
      </c>
      <c r="B120" s="48" t="s">
        <v>58</v>
      </c>
      <c r="C120" s="48" t="s">
        <v>59</v>
      </c>
      <c r="D120" s="47">
        <v>3025000608627</v>
      </c>
      <c r="E120" s="47">
        <v>117</v>
      </c>
      <c r="F120" s="48" t="s">
        <v>432</v>
      </c>
      <c r="G120" s="49">
        <f t="shared" si="14"/>
        <v>48</v>
      </c>
      <c r="H120" s="48">
        <v>48</v>
      </c>
      <c r="I120" s="48" t="s">
        <v>433</v>
      </c>
      <c r="J120" s="48" t="s">
        <v>434</v>
      </c>
      <c r="K120" s="48" t="s">
        <v>62</v>
      </c>
      <c r="L120" s="50">
        <v>59.9</v>
      </c>
      <c r="M120" s="48" t="s">
        <v>342</v>
      </c>
      <c r="N120" s="51">
        <v>49.9</v>
      </c>
      <c r="O120" s="48" t="s">
        <v>342</v>
      </c>
      <c r="P120" s="50">
        <v>51.44</v>
      </c>
      <c r="Q120" s="48" t="s">
        <v>342</v>
      </c>
      <c r="R120" s="50">
        <v>79</v>
      </c>
      <c r="S120" s="48" t="s">
        <v>342</v>
      </c>
      <c r="T120" s="50" t="s">
        <v>64</v>
      </c>
      <c r="U120" s="48" t="s">
        <v>64</v>
      </c>
      <c r="V120" s="50">
        <f>ROUND((L120+N120+P120+R120)/4,2)</f>
        <v>60.06</v>
      </c>
      <c r="W120" s="107"/>
      <c r="X120" s="52">
        <v>38.79</v>
      </c>
      <c r="Y120" s="54" t="s">
        <v>366</v>
      </c>
      <c r="Z120" s="54" t="s">
        <v>367</v>
      </c>
      <c r="AA120" s="54" t="s">
        <v>368</v>
      </c>
      <c r="AB120" s="66"/>
      <c r="AC120" s="48"/>
      <c r="AD120" s="55">
        <f t="shared" si="10"/>
        <v>1861.92</v>
      </c>
      <c r="AE120" s="60">
        <f t="shared" si="11"/>
        <v>2882.88</v>
      </c>
      <c r="AF120" s="49"/>
      <c r="AG120" s="49"/>
      <c r="AH120" s="49"/>
      <c r="AI120" s="49">
        <v>48</v>
      </c>
      <c r="AJ120" s="49"/>
      <c r="AK120" s="49"/>
      <c r="AL120" s="49"/>
      <c r="AM120" s="49"/>
      <c r="AN120" s="49"/>
      <c r="AO120" s="49"/>
      <c r="AP120" s="49"/>
      <c r="AQ120" s="49"/>
      <c r="AR120" s="49"/>
      <c r="AS120" s="49"/>
      <c r="AT120" s="49"/>
      <c r="AU120" s="49"/>
      <c r="AV120" s="49"/>
      <c r="AW120" s="49"/>
      <c r="AX120" s="49"/>
      <c r="AY120" s="49"/>
      <c r="AZ120" s="49"/>
      <c r="BA120" s="49"/>
      <c r="BB120" s="49"/>
      <c r="BC120" s="49"/>
      <c r="BD120" s="57"/>
      <c r="BE120" s="57"/>
      <c r="BF120" s="36"/>
      <c r="BH120" s="36"/>
    </row>
    <row r="121" spans="1:60" ht="60" x14ac:dyDescent="0.2">
      <c r="A121" s="47">
        <v>36</v>
      </c>
      <c r="B121" s="48" t="s">
        <v>58</v>
      </c>
      <c r="C121" s="48" t="s">
        <v>59</v>
      </c>
      <c r="D121" s="47">
        <v>3021000000488</v>
      </c>
      <c r="E121" s="47">
        <v>118</v>
      </c>
      <c r="F121" s="48" t="s">
        <v>435</v>
      </c>
      <c r="G121" s="58">
        <f t="shared" si="14"/>
        <v>35</v>
      </c>
      <c r="H121" s="59">
        <v>35</v>
      </c>
      <c r="I121" s="48" t="s">
        <v>436</v>
      </c>
      <c r="J121" s="48"/>
      <c r="K121" s="48" t="s">
        <v>62</v>
      </c>
      <c r="L121" s="50">
        <v>34.99</v>
      </c>
      <c r="M121" s="48" t="s">
        <v>100</v>
      </c>
      <c r="N121" s="51">
        <v>39.9</v>
      </c>
      <c r="O121" s="48" t="s">
        <v>100</v>
      </c>
      <c r="P121" s="50">
        <v>39.9</v>
      </c>
      <c r="Q121" s="48" t="s">
        <v>100</v>
      </c>
      <c r="R121" s="50" t="s">
        <v>64</v>
      </c>
      <c r="S121" s="48" t="s">
        <v>64</v>
      </c>
      <c r="T121" s="50" t="s">
        <v>64</v>
      </c>
      <c r="U121" s="48" t="s">
        <v>64</v>
      </c>
      <c r="V121" s="50">
        <f>ROUND((L121+N121+P121)/3,2)</f>
        <v>38.26</v>
      </c>
      <c r="W121" s="77"/>
      <c r="X121" s="52">
        <v>37.090000000000003</v>
      </c>
      <c r="Y121" s="53" t="s">
        <v>311</v>
      </c>
      <c r="Z121" s="54" t="s">
        <v>312</v>
      </c>
      <c r="AA121" s="54" t="s">
        <v>313</v>
      </c>
      <c r="AB121" s="66"/>
      <c r="AC121" s="57"/>
      <c r="AD121" s="55">
        <f t="shared" si="10"/>
        <v>1298.1500000000001</v>
      </c>
      <c r="AE121" s="60">
        <f t="shared" si="11"/>
        <v>1339.1</v>
      </c>
      <c r="AF121" s="57"/>
      <c r="AG121" s="57"/>
      <c r="AH121" s="57">
        <v>1</v>
      </c>
      <c r="AI121" s="57">
        <v>2</v>
      </c>
      <c r="AJ121" s="57"/>
      <c r="AK121" s="57">
        <v>2</v>
      </c>
      <c r="AL121" s="57">
        <v>2</v>
      </c>
      <c r="AM121" s="57">
        <v>2</v>
      </c>
      <c r="AN121" s="57"/>
      <c r="AO121" s="57"/>
      <c r="AP121" s="57"/>
      <c r="AQ121" s="57"/>
      <c r="AR121" s="57">
        <v>4</v>
      </c>
      <c r="AS121" s="57">
        <v>6</v>
      </c>
      <c r="AT121" s="57"/>
      <c r="AU121" s="57"/>
      <c r="AV121" s="57">
        <v>8</v>
      </c>
      <c r="AW121" s="57"/>
      <c r="AX121" s="57"/>
      <c r="AY121" s="57">
        <v>1</v>
      </c>
      <c r="AZ121" s="57">
        <v>1</v>
      </c>
      <c r="BA121" s="57"/>
      <c r="BB121" s="57">
        <v>4</v>
      </c>
      <c r="BC121" s="57"/>
      <c r="BD121" s="57">
        <v>2</v>
      </c>
      <c r="BE121" s="57"/>
      <c r="BF121" s="36"/>
      <c r="BH121" s="36"/>
    </row>
    <row r="122" spans="1:60" ht="60" x14ac:dyDescent="0.2">
      <c r="A122" s="38">
        <v>36</v>
      </c>
      <c r="B122" s="39" t="s">
        <v>58</v>
      </c>
      <c r="C122" s="39" t="s">
        <v>59</v>
      </c>
      <c r="D122" s="38">
        <v>3022000000289</v>
      </c>
      <c r="E122" s="38">
        <v>119</v>
      </c>
      <c r="F122" s="39" t="s">
        <v>437</v>
      </c>
      <c r="G122" s="40">
        <f t="shared" si="14"/>
        <v>265</v>
      </c>
      <c r="H122" s="39">
        <v>265</v>
      </c>
      <c r="I122" s="39" t="s">
        <v>438</v>
      </c>
      <c r="J122" s="39" t="s">
        <v>92</v>
      </c>
      <c r="K122" s="39" t="s">
        <v>205</v>
      </c>
      <c r="L122" s="41">
        <v>2.75</v>
      </c>
      <c r="M122" s="39" t="s">
        <v>76</v>
      </c>
      <c r="N122" s="42" t="s">
        <v>64</v>
      </c>
      <c r="O122" s="39" t="s">
        <v>64</v>
      </c>
      <c r="P122" s="41" t="s">
        <v>64</v>
      </c>
      <c r="Q122" s="39" t="s">
        <v>64</v>
      </c>
      <c r="R122" s="41" t="s">
        <v>64</v>
      </c>
      <c r="S122" s="39" t="s">
        <v>64</v>
      </c>
      <c r="T122" s="41" t="s">
        <v>64</v>
      </c>
      <c r="U122" s="39" t="s">
        <v>64</v>
      </c>
      <c r="V122" s="41">
        <f>L122</f>
        <v>2.75</v>
      </c>
      <c r="W122" s="110">
        <f>AE122</f>
        <v>728.75</v>
      </c>
      <c r="X122" s="43" t="s">
        <v>70</v>
      </c>
      <c r="Y122" s="44" t="s">
        <v>64</v>
      </c>
      <c r="Z122" s="44" t="s">
        <v>64</v>
      </c>
      <c r="AA122" s="44" t="s">
        <v>64</v>
      </c>
      <c r="AB122" s="39"/>
      <c r="AC122" s="39"/>
      <c r="AD122" s="45"/>
      <c r="AE122" s="46">
        <f t="shared" si="11"/>
        <v>728.75</v>
      </c>
      <c r="AF122" s="39"/>
      <c r="AG122" s="39">
        <v>100</v>
      </c>
      <c r="AH122" s="39"/>
      <c r="AI122" s="39"/>
      <c r="AJ122" s="39">
        <v>25</v>
      </c>
      <c r="AK122" s="39"/>
      <c r="AL122" s="39"/>
      <c r="AM122" s="39"/>
      <c r="AN122" s="39">
        <v>40</v>
      </c>
      <c r="AO122" s="39"/>
      <c r="AP122" s="39"/>
      <c r="AQ122" s="39"/>
      <c r="AR122" s="39"/>
      <c r="AS122" s="39"/>
      <c r="AT122" s="39"/>
      <c r="AU122" s="39">
        <v>20</v>
      </c>
      <c r="AV122" s="39">
        <v>20</v>
      </c>
      <c r="AW122" s="39">
        <v>10</v>
      </c>
      <c r="AX122" s="39"/>
      <c r="AY122" s="39"/>
      <c r="AZ122" s="39"/>
      <c r="BA122" s="39">
        <v>20</v>
      </c>
      <c r="BB122" s="39">
        <v>20</v>
      </c>
      <c r="BC122" s="39">
        <v>10</v>
      </c>
      <c r="BD122" s="39"/>
      <c r="BE122" s="39"/>
      <c r="BF122" s="36"/>
      <c r="BH122" s="36"/>
    </row>
    <row r="123" spans="1:60" ht="120" x14ac:dyDescent="0.2">
      <c r="A123" s="47">
        <v>36</v>
      </c>
      <c r="B123" s="48" t="s">
        <v>58</v>
      </c>
      <c r="C123" s="48" t="s">
        <v>59</v>
      </c>
      <c r="D123" s="47">
        <v>3022000000230</v>
      </c>
      <c r="E123" s="47">
        <v>120</v>
      </c>
      <c r="F123" s="48" t="s">
        <v>439</v>
      </c>
      <c r="G123" s="58">
        <f t="shared" si="14"/>
        <v>111</v>
      </c>
      <c r="H123" s="59">
        <v>111</v>
      </c>
      <c r="I123" s="48" t="s">
        <v>440</v>
      </c>
      <c r="J123" s="48"/>
      <c r="K123" s="48" t="s">
        <v>62</v>
      </c>
      <c r="L123" s="50">
        <v>21.66</v>
      </c>
      <c r="M123" s="48" t="s">
        <v>76</v>
      </c>
      <c r="N123" s="51">
        <v>18.5</v>
      </c>
      <c r="O123" s="48" t="s">
        <v>76</v>
      </c>
      <c r="P123" s="50">
        <v>19.899999999999999</v>
      </c>
      <c r="Q123" s="48" t="s">
        <v>76</v>
      </c>
      <c r="R123" s="50" t="s">
        <v>64</v>
      </c>
      <c r="S123" s="48" t="s">
        <v>64</v>
      </c>
      <c r="T123" s="50" t="s">
        <v>64</v>
      </c>
      <c r="U123" s="48" t="s">
        <v>64</v>
      </c>
      <c r="V123" s="50">
        <f t="shared" ref="V123:V130" si="16">ROUND((L123+N123+P123)/3,2)</f>
        <v>20.02</v>
      </c>
      <c r="W123" s="77"/>
      <c r="X123" s="52">
        <v>15</v>
      </c>
      <c r="Y123" s="53" t="s">
        <v>87</v>
      </c>
      <c r="Z123" s="54" t="s">
        <v>88</v>
      </c>
      <c r="AA123" s="54" t="s">
        <v>89</v>
      </c>
      <c r="AB123" s="66"/>
      <c r="AC123" s="57"/>
      <c r="AD123" s="55">
        <f t="shared" si="10"/>
        <v>1665</v>
      </c>
      <c r="AE123" s="60">
        <f t="shared" si="11"/>
        <v>2222.2199999999998</v>
      </c>
      <c r="AF123" s="57"/>
      <c r="AG123" s="57">
        <v>35</v>
      </c>
      <c r="AH123" s="57"/>
      <c r="AI123" s="57"/>
      <c r="AJ123" s="57">
        <v>15</v>
      </c>
      <c r="AK123" s="57"/>
      <c r="AL123" s="57"/>
      <c r="AM123" s="57">
        <v>1</v>
      </c>
      <c r="AN123" s="57">
        <v>10</v>
      </c>
      <c r="AO123" s="57"/>
      <c r="AP123" s="57"/>
      <c r="AQ123" s="57"/>
      <c r="AR123" s="57"/>
      <c r="AS123" s="57"/>
      <c r="AT123" s="57">
        <v>1</v>
      </c>
      <c r="AU123" s="57">
        <f>30+14</f>
        <v>44</v>
      </c>
      <c r="AV123" s="57"/>
      <c r="AW123" s="57"/>
      <c r="AX123" s="57"/>
      <c r="AY123" s="57"/>
      <c r="AZ123" s="57">
        <v>5</v>
      </c>
      <c r="BA123" s="57"/>
      <c r="BB123" s="57"/>
      <c r="BC123" s="57"/>
      <c r="BD123" s="57"/>
      <c r="BE123" s="57"/>
      <c r="BF123" s="36"/>
      <c r="BH123" s="36"/>
    </row>
    <row r="124" spans="1:60" ht="75" x14ac:dyDescent="0.2">
      <c r="A124" s="57">
        <v>36</v>
      </c>
      <c r="B124" s="57" t="s">
        <v>58</v>
      </c>
      <c r="C124" s="57" t="s">
        <v>59</v>
      </c>
      <c r="D124" s="57">
        <v>3022000000291</v>
      </c>
      <c r="E124" s="57">
        <v>121</v>
      </c>
      <c r="F124" s="57" t="s">
        <v>441</v>
      </c>
      <c r="G124" s="57">
        <f t="shared" si="14"/>
        <v>106</v>
      </c>
      <c r="H124" s="57">
        <v>106</v>
      </c>
      <c r="I124" s="57" t="s">
        <v>442</v>
      </c>
      <c r="J124" s="57" t="s">
        <v>92</v>
      </c>
      <c r="K124" s="57" t="s">
        <v>62</v>
      </c>
      <c r="L124" s="57">
        <v>6.51</v>
      </c>
      <c r="M124" s="57" t="s">
        <v>76</v>
      </c>
      <c r="N124" s="57">
        <v>7.35</v>
      </c>
      <c r="O124" s="57" t="s">
        <v>76</v>
      </c>
      <c r="P124" s="57">
        <v>5.25</v>
      </c>
      <c r="Q124" s="57" t="s">
        <v>76</v>
      </c>
      <c r="R124" s="57" t="s">
        <v>64</v>
      </c>
      <c r="S124" s="57" t="s">
        <v>64</v>
      </c>
      <c r="T124" s="57" t="s">
        <v>64</v>
      </c>
      <c r="U124" s="57" t="s">
        <v>64</v>
      </c>
      <c r="V124" s="57">
        <f t="shared" si="16"/>
        <v>6.37</v>
      </c>
      <c r="W124" s="77"/>
      <c r="X124" s="52">
        <v>3</v>
      </c>
      <c r="Y124" s="53" t="s">
        <v>87</v>
      </c>
      <c r="Z124" s="53" t="s">
        <v>88</v>
      </c>
      <c r="AA124" s="53" t="s">
        <v>89</v>
      </c>
      <c r="AB124" s="57"/>
      <c r="AC124" s="57"/>
      <c r="AD124" s="55">
        <f t="shared" si="10"/>
        <v>318</v>
      </c>
      <c r="AE124" s="77">
        <f t="shared" si="11"/>
        <v>675.22</v>
      </c>
      <c r="AF124" s="57"/>
      <c r="AG124" s="57">
        <v>51</v>
      </c>
      <c r="AH124" s="57"/>
      <c r="AI124" s="57"/>
      <c r="AJ124" s="57">
        <v>10</v>
      </c>
      <c r="AK124" s="57"/>
      <c r="AL124" s="57"/>
      <c r="AM124" s="57">
        <v>12</v>
      </c>
      <c r="AN124" s="57">
        <v>13</v>
      </c>
      <c r="AO124" s="57"/>
      <c r="AP124" s="57"/>
      <c r="AQ124" s="57"/>
      <c r="AR124" s="57"/>
      <c r="AS124" s="57"/>
      <c r="AT124" s="57"/>
      <c r="AU124" s="57">
        <f>10+5</f>
        <v>15</v>
      </c>
      <c r="AV124" s="57"/>
      <c r="AW124" s="57"/>
      <c r="AX124" s="57"/>
      <c r="AY124" s="57"/>
      <c r="AZ124" s="57"/>
      <c r="BA124" s="57"/>
      <c r="BB124" s="57">
        <v>5</v>
      </c>
      <c r="BC124" s="57"/>
      <c r="BD124" s="57"/>
      <c r="BE124" s="57"/>
      <c r="BF124" s="36"/>
      <c r="BH124" s="36"/>
    </row>
    <row r="125" spans="1:60" ht="60" x14ac:dyDescent="0.2">
      <c r="A125" s="68">
        <v>36</v>
      </c>
      <c r="B125" s="59" t="s">
        <v>58</v>
      </c>
      <c r="C125" s="59" t="s">
        <v>59</v>
      </c>
      <c r="D125" s="68">
        <v>3021000000563</v>
      </c>
      <c r="E125" s="68">
        <v>122</v>
      </c>
      <c r="F125" s="59" t="s">
        <v>443</v>
      </c>
      <c r="G125" s="59">
        <v>46</v>
      </c>
      <c r="H125" s="59">
        <v>46</v>
      </c>
      <c r="I125" s="59" t="s">
        <v>444</v>
      </c>
      <c r="J125" s="59"/>
      <c r="K125" s="59" t="s">
        <v>62</v>
      </c>
      <c r="L125" s="69">
        <v>6.15</v>
      </c>
      <c r="M125" s="59" t="s">
        <v>227</v>
      </c>
      <c r="N125" s="70">
        <v>8.7899999999999991</v>
      </c>
      <c r="O125" s="59" t="s">
        <v>227</v>
      </c>
      <c r="P125" s="69">
        <v>6.65</v>
      </c>
      <c r="Q125" s="59" t="s">
        <v>227</v>
      </c>
      <c r="R125" s="69" t="s">
        <v>64</v>
      </c>
      <c r="S125" s="59" t="s">
        <v>64</v>
      </c>
      <c r="T125" s="69" t="s">
        <v>64</v>
      </c>
      <c r="U125" s="59" t="s">
        <v>64</v>
      </c>
      <c r="V125" s="69">
        <f>ROUND((L125+N125+P125)/3,2)</f>
        <v>7.2</v>
      </c>
      <c r="W125" s="77"/>
      <c r="X125" s="52">
        <v>7.2</v>
      </c>
      <c r="Y125" s="78" t="s">
        <v>171</v>
      </c>
      <c r="Z125" s="53" t="s">
        <v>172</v>
      </c>
      <c r="AA125" s="53" t="s">
        <v>173</v>
      </c>
      <c r="AB125" s="57"/>
      <c r="AC125" s="57"/>
      <c r="AD125" s="55">
        <f t="shared" si="10"/>
        <v>331.2</v>
      </c>
      <c r="AE125" s="56">
        <f t="shared" si="11"/>
        <v>331.2</v>
      </c>
      <c r="AF125" s="58"/>
      <c r="AG125" s="58"/>
      <c r="AH125" s="58">
        <v>1</v>
      </c>
      <c r="AI125" s="58"/>
      <c r="AJ125" s="58">
        <v>5</v>
      </c>
      <c r="AK125" s="58">
        <v>10</v>
      </c>
      <c r="AL125" s="58"/>
      <c r="AM125" s="58"/>
      <c r="AN125" s="58"/>
      <c r="AO125" s="58"/>
      <c r="AP125" s="58"/>
      <c r="AQ125" s="58"/>
      <c r="AR125" s="58"/>
      <c r="AS125" s="58">
        <v>10</v>
      </c>
      <c r="AT125" s="58"/>
      <c r="AU125" s="58">
        <f>5+2</f>
        <v>7</v>
      </c>
      <c r="AV125" s="58"/>
      <c r="AW125" s="58">
        <v>10</v>
      </c>
      <c r="AX125" s="58"/>
      <c r="AY125" s="58">
        <v>2</v>
      </c>
      <c r="AZ125" s="58">
        <v>1</v>
      </c>
      <c r="BA125" s="58"/>
      <c r="BB125" s="58"/>
      <c r="BC125" s="58"/>
      <c r="BD125" s="59"/>
      <c r="BE125" s="59"/>
      <c r="BF125" s="36"/>
      <c r="BH125" s="36"/>
    </row>
    <row r="126" spans="1:60" ht="60" x14ac:dyDescent="0.2">
      <c r="A126" s="38">
        <v>36</v>
      </c>
      <c r="B126" s="39" t="s">
        <v>58</v>
      </c>
      <c r="C126" s="39" t="s">
        <v>59</v>
      </c>
      <c r="D126" s="38">
        <v>3021000704196</v>
      </c>
      <c r="E126" s="38">
        <v>123</v>
      </c>
      <c r="F126" s="39" t="s">
        <v>445</v>
      </c>
      <c r="G126" s="40">
        <f t="shared" ref="G126:G133" si="17">SUM(AF126:BE126)</f>
        <v>22</v>
      </c>
      <c r="H126" s="39">
        <v>22</v>
      </c>
      <c r="I126" s="39" t="s">
        <v>446</v>
      </c>
      <c r="J126" s="39" t="s">
        <v>179</v>
      </c>
      <c r="K126" s="39" t="s">
        <v>62</v>
      </c>
      <c r="L126" s="41">
        <v>28.35</v>
      </c>
      <c r="M126" s="39" t="s">
        <v>63</v>
      </c>
      <c r="N126" s="42">
        <v>32.9</v>
      </c>
      <c r="O126" s="39" t="s">
        <v>63</v>
      </c>
      <c r="P126" s="41">
        <v>24.99</v>
      </c>
      <c r="Q126" s="39" t="s">
        <v>63</v>
      </c>
      <c r="R126" s="41" t="s">
        <v>64</v>
      </c>
      <c r="S126" s="39" t="s">
        <v>64</v>
      </c>
      <c r="T126" s="41" t="s">
        <v>64</v>
      </c>
      <c r="U126" s="39" t="s">
        <v>64</v>
      </c>
      <c r="V126" s="41">
        <f t="shared" si="16"/>
        <v>28.75</v>
      </c>
      <c r="W126" s="110">
        <f>AE126</f>
        <v>632.5</v>
      </c>
      <c r="X126" s="43" t="s">
        <v>70</v>
      </c>
      <c r="Y126" s="44" t="s">
        <v>64</v>
      </c>
      <c r="Z126" s="44" t="s">
        <v>64</v>
      </c>
      <c r="AA126" s="44" t="s">
        <v>64</v>
      </c>
      <c r="AB126" s="39"/>
      <c r="AC126" s="39"/>
      <c r="AD126" s="45"/>
      <c r="AE126" s="46">
        <f t="shared" si="11"/>
        <v>632.5</v>
      </c>
      <c r="AF126" s="39"/>
      <c r="AG126" s="39"/>
      <c r="AH126" s="39"/>
      <c r="AI126" s="39">
        <v>2</v>
      </c>
      <c r="AJ126" s="39"/>
      <c r="AK126" s="39">
        <v>6</v>
      </c>
      <c r="AL126" s="39"/>
      <c r="AM126" s="39">
        <v>2</v>
      </c>
      <c r="AN126" s="39"/>
      <c r="AO126" s="39"/>
      <c r="AP126" s="39"/>
      <c r="AQ126" s="39">
        <v>5</v>
      </c>
      <c r="AR126" s="39"/>
      <c r="AS126" s="39"/>
      <c r="AT126" s="39"/>
      <c r="AU126" s="39"/>
      <c r="AV126" s="39">
        <v>6</v>
      </c>
      <c r="AW126" s="39"/>
      <c r="AX126" s="39"/>
      <c r="AY126" s="39"/>
      <c r="AZ126" s="39">
        <v>1</v>
      </c>
      <c r="BA126" s="39"/>
      <c r="BB126" s="39"/>
      <c r="BC126" s="39"/>
      <c r="BD126" s="39"/>
      <c r="BE126" s="39"/>
      <c r="BF126" s="36"/>
      <c r="BH126" s="36"/>
    </row>
    <row r="127" spans="1:60" ht="60" x14ac:dyDescent="0.2">
      <c r="A127" s="47">
        <v>36</v>
      </c>
      <c r="B127" s="48" t="s">
        <v>58</v>
      </c>
      <c r="C127" s="48" t="s">
        <v>59</v>
      </c>
      <c r="D127" s="47">
        <v>3021000704194</v>
      </c>
      <c r="E127" s="47">
        <v>124</v>
      </c>
      <c r="F127" s="48" t="s">
        <v>447</v>
      </c>
      <c r="G127" s="58">
        <f t="shared" si="17"/>
        <v>18</v>
      </c>
      <c r="H127" s="59">
        <v>18</v>
      </c>
      <c r="I127" s="48" t="s">
        <v>448</v>
      </c>
      <c r="J127" s="48" t="s">
        <v>179</v>
      </c>
      <c r="K127" s="48" t="s">
        <v>62</v>
      </c>
      <c r="L127" s="50">
        <v>53.44</v>
      </c>
      <c r="M127" s="48" t="s">
        <v>63</v>
      </c>
      <c r="N127" s="51">
        <v>69.900000000000006</v>
      </c>
      <c r="O127" s="48" t="s">
        <v>63</v>
      </c>
      <c r="P127" s="50">
        <v>88</v>
      </c>
      <c r="Q127" s="48" t="s">
        <v>63</v>
      </c>
      <c r="R127" s="50" t="s">
        <v>64</v>
      </c>
      <c r="S127" s="48" t="s">
        <v>64</v>
      </c>
      <c r="T127" s="50" t="s">
        <v>64</v>
      </c>
      <c r="U127" s="48" t="s">
        <v>64</v>
      </c>
      <c r="V127" s="50">
        <f t="shared" si="16"/>
        <v>70.45</v>
      </c>
      <c r="W127" s="107"/>
      <c r="X127" s="52">
        <v>70.45</v>
      </c>
      <c r="Y127" s="54" t="s">
        <v>274</v>
      </c>
      <c r="Z127" s="54" t="s">
        <v>275</v>
      </c>
      <c r="AA127" s="54" t="s">
        <v>276</v>
      </c>
      <c r="AB127" s="66"/>
      <c r="AC127" s="57"/>
      <c r="AD127" s="55">
        <f t="shared" si="10"/>
        <v>1268.1000000000001</v>
      </c>
      <c r="AE127" s="60">
        <f t="shared" si="11"/>
        <v>1268.1000000000001</v>
      </c>
      <c r="AF127" s="49"/>
      <c r="AG127" s="49"/>
      <c r="AH127" s="49"/>
      <c r="AI127" s="49"/>
      <c r="AJ127" s="49"/>
      <c r="AK127" s="49">
        <v>4</v>
      </c>
      <c r="AL127" s="49"/>
      <c r="AM127" s="49"/>
      <c r="AN127" s="49">
        <v>4</v>
      </c>
      <c r="AO127" s="49"/>
      <c r="AP127" s="49"/>
      <c r="AQ127" s="49"/>
      <c r="AR127" s="49"/>
      <c r="AS127" s="49"/>
      <c r="AT127" s="49"/>
      <c r="AU127" s="49"/>
      <c r="AV127" s="49">
        <v>10</v>
      </c>
      <c r="AW127" s="49"/>
      <c r="AX127" s="49"/>
      <c r="AY127" s="49"/>
      <c r="AZ127" s="49"/>
      <c r="BA127" s="49"/>
      <c r="BB127" s="49"/>
      <c r="BC127" s="49"/>
      <c r="BD127" s="57"/>
      <c r="BE127" s="57"/>
      <c r="BF127" s="36"/>
      <c r="BH127" s="36"/>
    </row>
    <row r="128" spans="1:60" ht="60" x14ac:dyDescent="0.2">
      <c r="A128" s="68">
        <v>36</v>
      </c>
      <c r="B128" s="59" t="s">
        <v>58</v>
      </c>
      <c r="C128" s="59" t="s">
        <v>59</v>
      </c>
      <c r="D128" s="68">
        <v>3020000200304</v>
      </c>
      <c r="E128" s="68">
        <v>125</v>
      </c>
      <c r="F128" s="59" t="s">
        <v>449</v>
      </c>
      <c r="G128" s="58">
        <f t="shared" si="17"/>
        <v>5</v>
      </c>
      <c r="H128" s="59">
        <v>5</v>
      </c>
      <c r="I128" s="59" t="s">
        <v>450</v>
      </c>
      <c r="J128" s="59" t="s">
        <v>92</v>
      </c>
      <c r="K128" s="59" t="s">
        <v>62</v>
      </c>
      <c r="L128" s="69">
        <v>79.900000000000006</v>
      </c>
      <c r="M128" s="59" t="s">
        <v>114</v>
      </c>
      <c r="N128" s="70">
        <v>109.9</v>
      </c>
      <c r="O128" s="59" t="s">
        <v>114</v>
      </c>
      <c r="P128" s="69">
        <v>115.9</v>
      </c>
      <c r="Q128" s="59" t="s">
        <v>114</v>
      </c>
      <c r="R128" s="69" t="s">
        <v>64</v>
      </c>
      <c r="S128" s="59" t="s">
        <v>64</v>
      </c>
      <c r="T128" s="69" t="s">
        <v>64</v>
      </c>
      <c r="U128" s="59" t="s">
        <v>64</v>
      </c>
      <c r="V128" s="69">
        <f t="shared" si="16"/>
        <v>101.9</v>
      </c>
      <c r="W128" s="77"/>
      <c r="X128" s="52">
        <v>100.35</v>
      </c>
      <c r="Y128" s="78" t="s">
        <v>451</v>
      </c>
      <c r="Z128" s="53" t="s">
        <v>452</v>
      </c>
      <c r="AA128" s="78" t="s">
        <v>453</v>
      </c>
      <c r="AB128" s="57"/>
      <c r="AC128" s="57"/>
      <c r="AD128" s="55">
        <f t="shared" si="10"/>
        <v>501.75</v>
      </c>
      <c r="AE128" s="56">
        <f t="shared" si="11"/>
        <v>509.5</v>
      </c>
      <c r="AF128" s="49"/>
      <c r="AG128" s="49"/>
      <c r="AH128" s="49"/>
      <c r="AI128" s="49"/>
      <c r="AJ128" s="49"/>
      <c r="AK128" s="49"/>
      <c r="AL128" s="49"/>
      <c r="AM128" s="49"/>
      <c r="AN128" s="49"/>
      <c r="AO128" s="49"/>
      <c r="AP128" s="49"/>
      <c r="AQ128" s="49"/>
      <c r="AR128" s="49"/>
      <c r="AS128" s="49"/>
      <c r="AT128" s="49"/>
      <c r="AU128" s="49"/>
      <c r="AV128" s="49"/>
      <c r="AW128" s="49">
        <v>5</v>
      </c>
      <c r="AX128" s="49"/>
      <c r="AY128" s="49"/>
      <c r="AZ128" s="49"/>
      <c r="BA128" s="49"/>
      <c r="BB128" s="49"/>
      <c r="BC128" s="49"/>
      <c r="BD128" s="57"/>
      <c r="BE128" s="57"/>
      <c r="BF128" s="36"/>
      <c r="BH128" s="36"/>
    </row>
    <row r="129" spans="1:60" ht="60" x14ac:dyDescent="0.2">
      <c r="A129" s="47">
        <v>36</v>
      </c>
      <c r="B129" s="48" t="s">
        <v>58</v>
      </c>
      <c r="C129" s="48" t="s">
        <v>59</v>
      </c>
      <c r="D129" s="47">
        <v>3020000000071</v>
      </c>
      <c r="E129" s="47">
        <v>126</v>
      </c>
      <c r="F129" s="48" t="s">
        <v>454</v>
      </c>
      <c r="G129" s="58">
        <f t="shared" si="17"/>
        <v>22</v>
      </c>
      <c r="H129" s="59">
        <v>22</v>
      </c>
      <c r="I129" s="48" t="s">
        <v>455</v>
      </c>
      <c r="J129" s="48"/>
      <c r="K129" s="48" t="s">
        <v>62</v>
      </c>
      <c r="L129" s="50">
        <v>69.900000000000006</v>
      </c>
      <c r="M129" s="48" t="s">
        <v>150</v>
      </c>
      <c r="N129" s="51">
        <v>79.900000000000006</v>
      </c>
      <c r="O129" s="48" t="s">
        <v>150</v>
      </c>
      <c r="P129" s="50">
        <v>98.5</v>
      </c>
      <c r="Q129" s="48" t="s">
        <v>150</v>
      </c>
      <c r="R129" s="50" t="s">
        <v>64</v>
      </c>
      <c r="S129" s="48" t="s">
        <v>64</v>
      </c>
      <c r="T129" s="50" t="s">
        <v>64</v>
      </c>
      <c r="U129" s="48" t="s">
        <v>64</v>
      </c>
      <c r="V129" s="50">
        <f t="shared" si="16"/>
        <v>82.77</v>
      </c>
      <c r="W129" s="77"/>
      <c r="X129" s="52">
        <v>81.05</v>
      </c>
      <c r="Y129" s="53" t="s">
        <v>281</v>
      </c>
      <c r="Z129" s="54" t="s">
        <v>282</v>
      </c>
      <c r="AA129" s="54" t="s">
        <v>283</v>
      </c>
      <c r="AB129" s="66"/>
      <c r="AC129" s="57"/>
      <c r="AD129" s="55">
        <f t="shared" si="10"/>
        <v>1783.1</v>
      </c>
      <c r="AE129" s="60">
        <f t="shared" si="11"/>
        <v>1820.9399999999998</v>
      </c>
      <c r="AF129" s="57"/>
      <c r="AG129" s="57"/>
      <c r="AH129" s="57"/>
      <c r="AI129" s="57"/>
      <c r="AJ129" s="57"/>
      <c r="AK129" s="57"/>
      <c r="AL129" s="57"/>
      <c r="AM129" s="57"/>
      <c r="AN129" s="57"/>
      <c r="AO129" s="57"/>
      <c r="AP129" s="57">
        <v>5</v>
      </c>
      <c r="AQ129" s="57">
        <v>5</v>
      </c>
      <c r="AR129" s="57">
        <v>2</v>
      </c>
      <c r="AS129" s="57"/>
      <c r="AT129" s="57"/>
      <c r="AU129" s="57"/>
      <c r="AV129" s="57"/>
      <c r="AW129" s="57">
        <v>5</v>
      </c>
      <c r="AX129" s="57"/>
      <c r="AY129" s="57">
        <v>3</v>
      </c>
      <c r="AZ129" s="57"/>
      <c r="BA129" s="57"/>
      <c r="BB129" s="57"/>
      <c r="BC129" s="57"/>
      <c r="BD129" s="57">
        <v>2</v>
      </c>
      <c r="BE129" s="57"/>
      <c r="BF129" s="36"/>
      <c r="BH129" s="36"/>
    </row>
    <row r="130" spans="1:60" ht="60" x14ac:dyDescent="0.2">
      <c r="A130" s="47">
        <v>36</v>
      </c>
      <c r="B130" s="48" t="s">
        <v>58</v>
      </c>
      <c r="C130" s="48" t="s">
        <v>59</v>
      </c>
      <c r="D130" s="47">
        <v>3020000200303</v>
      </c>
      <c r="E130" s="47">
        <v>127</v>
      </c>
      <c r="F130" s="57" t="s">
        <v>456</v>
      </c>
      <c r="G130" s="49">
        <f t="shared" si="17"/>
        <v>4</v>
      </c>
      <c r="H130" s="48">
        <v>4</v>
      </c>
      <c r="I130" s="48" t="s">
        <v>457</v>
      </c>
      <c r="J130" s="48" t="s">
        <v>92</v>
      </c>
      <c r="K130" s="48" t="s">
        <v>62</v>
      </c>
      <c r="L130" s="50">
        <v>462</v>
      </c>
      <c r="M130" s="48" t="s">
        <v>114</v>
      </c>
      <c r="N130" s="51">
        <v>499</v>
      </c>
      <c r="O130" s="48" t="s">
        <v>114</v>
      </c>
      <c r="P130" s="50">
        <v>489.9</v>
      </c>
      <c r="Q130" s="48" t="s">
        <v>114</v>
      </c>
      <c r="R130" s="50" t="s">
        <v>64</v>
      </c>
      <c r="S130" s="48" t="s">
        <v>64</v>
      </c>
      <c r="T130" s="50" t="s">
        <v>64</v>
      </c>
      <c r="U130" s="48" t="s">
        <v>64</v>
      </c>
      <c r="V130" s="50">
        <f t="shared" si="16"/>
        <v>483.63</v>
      </c>
      <c r="W130" s="107"/>
      <c r="X130" s="61">
        <v>477.49</v>
      </c>
      <c r="Y130" s="54" t="s">
        <v>458</v>
      </c>
      <c r="Z130" s="54" t="s">
        <v>459</v>
      </c>
      <c r="AA130" s="54" t="s">
        <v>460</v>
      </c>
      <c r="AB130" s="66"/>
      <c r="AC130" s="48"/>
      <c r="AD130" s="55">
        <f t="shared" si="10"/>
        <v>1909.96</v>
      </c>
      <c r="AE130" s="60">
        <f t="shared" si="11"/>
        <v>1934.52</v>
      </c>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v>4</v>
      </c>
      <c r="BB130" s="49"/>
      <c r="BC130" s="49"/>
      <c r="BD130" s="57"/>
      <c r="BE130" s="57"/>
      <c r="BF130" s="36"/>
      <c r="BH130" s="36"/>
    </row>
    <row r="131" spans="1:60" ht="60" x14ac:dyDescent="0.2">
      <c r="A131" s="47">
        <v>36</v>
      </c>
      <c r="B131" s="48" t="s">
        <v>58</v>
      </c>
      <c r="C131" s="48" t="s">
        <v>59</v>
      </c>
      <c r="D131" s="47">
        <v>3036000000708</v>
      </c>
      <c r="E131" s="47">
        <v>128</v>
      </c>
      <c r="F131" s="48" t="s">
        <v>461</v>
      </c>
      <c r="G131" s="58">
        <f t="shared" si="17"/>
        <v>446</v>
      </c>
      <c r="H131" s="59">
        <v>446</v>
      </c>
      <c r="I131" s="48" t="s">
        <v>462</v>
      </c>
      <c r="J131" s="48"/>
      <c r="K131" s="48" t="s">
        <v>163</v>
      </c>
      <c r="L131" s="50">
        <v>9.9600000000000009</v>
      </c>
      <c r="M131" s="48" t="s">
        <v>106</v>
      </c>
      <c r="N131" s="51">
        <v>8.39</v>
      </c>
      <c r="O131" s="48" t="s">
        <v>106</v>
      </c>
      <c r="P131" s="50">
        <v>6</v>
      </c>
      <c r="Q131" s="48" t="s">
        <v>106</v>
      </c>
      <c r="R131" s="50" t="s">
        <v>64</v>
      </c>
      <c r="S131" s="48" t="s">
        <v>64</v>
      </c>
      <c r="T131" s="50" t="s">
        <v>64</v>
      </c>
      <c r="U131" s="48" t="s">
        <v>64</v>
      </c>
      <c r="V131" s="50">
        <f>ROUND((L131+N131+P131)/3,2)</f>
        <v>8.1199999999999992</v>
      </c>
      <c r="W131" s="77"/>
      <c r="X131" s="52">
        <v>6.47</v>
      </c>
      <c r="Y131" s="53" t="s">
        <v>378</v>
      </c>
      <c r="Z131" s="54" t="s">
        <v>379</v>
      </c>
      <c r="AA131" s="54" t="s">
        <v>380</v>
      </c>
      <c r="AB131" s="66"/>
      <c r="AC131" s="57"/>
      <c r="AD131" s="55">
        <f t="shared" si="10"/>
        <v>2885.62</v>
      </c>
      <c r="AE131" s="60">
        <f t="shared" si="11"/>
        <v>3621.5199999999995</v>
      </c>
      <c r="AF131" s="57"/>
      <c r="AG131" s="57"/>
      <c r="AH131" s="57"/>
      <c r="AI131" s="57"/>
      <c r="AJ131" s="57"/>
      <c r="AK131" s="57"/>
      <c r="AL131" s="57"/>
      <c r="AM131" s="57"/>
      <c r="AN131" s="57">
        <v>25</v>
      </c>
      <c r="AO131" s="57"/>
      <c r="AP131" s="57"/>
      <c r="AQ131" s="57"/>
      <c r="AR131" s="57"/>
      <c r="AS131" s="57"/>
      <c r="AT131" s="57"/>
      <c r="AU131" s="57">
        <v>400</v>
      </c>
      <c r="AV131" s="57"/>
      <c r="AW131" s="57">
        <v>20</v>
      </c>
      <c r="AX131" s="57"/>
      <c r="AY131" s="57"/>
      <c r="AZ131" s="57"/>
      <c r="BA131" s="57"/>
      <c r="BB131" s="57"/>
      <c r="BC131" s="57">
        <v>1</v>
      </c>
      <c r="BD131" s="57"/>
      <c r="BE131" s="57"/>
      <c r="BF131" s="36"/>
      <c r="BH131" s="36"/>
    </row>
    <row r="132" spans="1:60" ht="90" x14ac:dyDescent="0.2">
      <c r="A132" s="38">
        <v>36</v>
      </c>
      <c r="B132" s="39" t="s">
        <v>58</v>
      </c>
      <c r="C132" s="39" t="s">
        <v>59</v>
      </c>
      <c r="D132" s="38">
        <v>3022000000292</v>
      </c>
      <c r="E132" s="38">
        <v>129</v>
      </c>
      <c r="F132" s="39" t="s">
        <v>463</v>
      </c>
      <c r="G132" s="40">
        <f t="shared" si="17"/>
        <v>20</v>
      </c>
      <c r="H132" s="39">
        <v>20</v>
      </c>
      <c r="I132" s="39" t="s">
        <v>464</v>
      </c>
      <c r="J132" s="39" t="s">
        <v>92</v>
      </c>
      <c r="K132" s="39" t="s">
        <v>62</v>
      </c>
      <c r="L132" s="41">
        <v>29.9</v>
      </c>
      <c r="M132" s="39" t="s">
        <v>106</v>
      </c>
      <c r="N132" s="42">
        <v>24.67</v>
      </c>
      <c r="O132" s="39" t="s">
        <v>106</v>
      </c>
      <c r="P132" s="41">
        <v>34</v>
      </c>
      <c r="Q132" s="39" t="s">
        <v>106</v>
      </c>
      <c r="R132" s="41" t="s">
        <v>64</v>
      </c>
      <c r="S132" s="39" t="s">
        <v>64</v>
      </c>
      <c r="T132" s="41" t="s">
        <v>64</v>
      </c>
      <c r="U132" s="39" t="s">
        <v>64</v>
      </c>
      <c r="V132" s="41">
        <f>ROUND((L132+N132+P132)/3,2)</f>
        <v>29.52</v>
      </c>
      <c r="W132" s="110">
        <f>AE132</f>
        <v>590.4</v>
      </c>
      <c r="X132" s="43" t="s">
        <v>70</v>
      </c>
      <c r="Y132" s="44" t="s">
        <v>64</v>
      </c>
      <c r="Z132" s="44" t="s">
        <v>64</v>
      </c>
      <c r="AA132" s="44" t="s">
        <v>64</v>
      </c>
      <c r="AB132" s="39"/>
      <c r="AC132" s="39"/>
      <c r="AD132" s="45"/>
      <c r="AE132" s="46">
        <f t="shared" si="11"/>
        <v>590.4</v>
      </c>
      <c r="AF132" s="39"/>
      <c r="AG132" s="39"/>
      <c r="AH132" s="39"/>
      <c r="AI132" s="39"/>
      <c r="AJ132" s="39"/>
      <c r="AK132" s="39"/>
      <c r="AL132" s="39"/>
      <c r="AM132" s="39"/>
      <c r="AN132" s="39">
        <v>20</v>
      </c>
      <c r="AO132" s="39"/>
      <c r="AP132" s="39"/>
      <c r="AQ132" s="39"/>
      <c r="AR132" s="39"/>
      <c r="AS132" s="39"/>
      <c r="AT132" s="39"/>
      <c r="AU132" s="39"/>
      <c r="AV132" s="39"/>
      <c r="AW132" s="39"/>
      <c r="AX132" s="39"/>
      <c r="AY132" s="39"/>
      <c r="AZ132" s="39"/>
      <c r="BA132" s="39"/>
      <c r="BB132" s="39"/>
      <c r="BC132" s="39"/>
      <c r="BD132" s="39"/>
      <c r="BE132" s="39"/>
      <c r="BF132" s="36"/>
      <c r="BH132" s="36"/>
    </row>
    <row r="133" spans="1:60" ht="60.75" thickBot="1" x14ac:dyDescent="0.25">
      <c r="A133" s="47">
        <v>36</v>
      </c>
      <c r="B133" s="48" t="s">
        <v>58</v>
      </c>
      <c r="C133" s="48" t="s">
        <v>59</v>
      </c>
      <c r="D133" s="47">
        <v>3022000731140</v>
      </c>
      <c r="E133" s="47">
        <v>130</v>
      </c>
      <c r="F133" s="48" t="s">
        <v>465</v>
      </c>
      <c r="G133" s="49">
        <f t="shared" si="17"/>
        <v>44</v>
      </c>
      <c r="H133" s="48">
        <v>44</v>
      </c>
      <c r="I133" s="48" t="s">
        <v>466</v>
      </c>
      <c r="J133" s="48" t="s">
        <v>160</v>
      </c>
      <c r="K133" s="48" t="s">
        <v>62</v>
      </c>
      <c r="L133" s="50">
        <v>16</v>
      </c>
      <c r="M133" s="48" t="s">
        <v>114</v>
      </c>
      <c r="N133" s="51">
        <v>16.5</v>
      </c>
      <c r="O133" s="48" t="s">
        <v>114</v>
      </c>
      <c r="P133" s="50">
        <v>16</v>
      </c>
      <c r="Q133" s="48" t="s">
        <v>114</v>
      </c>
      <c r="R133" s="50" t="s">
        <v>64</v>
      </c>
      <c r="S133" s="48" t="s">
        <v>64</v>
      </c>
      <c r="T133" s="50" t="s">
        <v>64</v>
      </c>
      <c r="U133" s="48" t="s">
        <v>64</v>
      </c>
      <c r="V133" s="50">
        <f>ROUND((L133+N133+P133)/3,2)</f>
        <v>16.170000000000002</v>
      </c>
      <c r="W133" s="109"/>
      <c r="X133" s="52">
        <v>11.5</v>
      </c>
      <c r="Y133" s="54" t="s">
        <v>394</v>
      </c>
      <c r="Z133" s="54" t="s">
        <v>395</v>
      </c>
      <c r="AA133" s="54" t="s">
        <v>396</v>
      </c>
      <c r="AB133" s="79"/>
      <c r="AC133" s="80"/>
      <c r="AD133" s="55">
        <f t="shared" si="10"/>
        <v>506</v>
      </c>
      <c r="AE133" s="81">
        <f t="shared" si="11"/>
        <v>711.48</v>
      </c>
      <c r="AF133" s="49"/>
      <c r="AG133" s="49"/>
      <c r="AH133" s="49"/>
      <c r="AI133" s="49"/>
      <c r="AJ133" s="49">
        <v>15</v>
      </c>
      <c r="AK133" s="49"/>
      <c r="AL133" s="49"/>
      <c r="AM133" s="49">
        <v>25</v>
      </c>
      <c r="AN133" s="49"/>
      <c r="AO133" s="49"/>
      <c r="AP133" s="49"/>
      <c r="AQ133" s="49"/>
      <c r="AR133" s="49"/>
      <c r="AS133" s="49"/>
      <c r="AT133" s="49"/>
      <c r="AU133" s="49">
        <v>4</v>
      </c>
      <c r="AV133" s="49"/>
      <c r="AW133" s="49"/>
      <c r="AX133" s="49"/>
      <c r="AY133" s="49"/>
      <c r="AZ133" s="49"/>
      <c r="BA133" s="49"/>
      <c r="BB133" s="49"/>
      <c r="BC133" s="49"/>
      <c r="BD133" s="57"/>
      <c r="BE133" s="57"/>
      <c r="BF133" s="36"/>
      <c r="BH133" s="36"/>
    </row>
    <row r="134" spans="1:60" ht="24" thickBot="1" x14ac:dyDescent="0.4">
      <c r="A134" s="20"/>
      <c r="B134" s="21"/>
      <c r="C134" s="21"/>
      <c r="D134" s="20"/>
      <c r="E134" s="20"/>
      <c r="F134" s="22"/>
      <c r="G134" s="22"/>
      <c r="H134" s="22">
        <f>SUM(H4:H133)</f>
        <v>46627</v>
      </c>
      <c r="I134" s="23"/>
      <c r="J134" s="24"/>
      <c r="K134" s="21"/>
      <c r="L134" s="25"/>
      <c r="M134" s="21"/>
      <c r="N134" s="82"/>
      <c r="O134" s="21"/>
      <c r="P134" s="25"/>
      <c r="Q134" s="21"/>
      <c r="R134" s="25"/>
      <c r="S134" s="21"/>
      <c r="T134" s="25"/>
      <c r="U134" s="21"/>
      <c r="V134" s="25"/>
      <c r="W134" s="83">
        <f>SUM(W4:W133)</f>
        <v>65600.01999999999</v>
      </c>
      <c r="X134" s="36"/>
      <c r="Y134" s="27"/>
      <c r="Z134" s="28"/>
      <c r="AA134" s="28"/>
      <c r="AB134" s="84"/>
      <c r="AC134" s="85"/>
      <c r="AD134" s="86">
        <f>SUM(AD4:AD133)</f>
        <v>295296.81999999995</v>
      </c>
      <c r="AE134" s="87">
        <f>SUM(AE4:AE133)</f>
        <v>467037.13000000012</v>
      </c>
      <c r="AF134" s="29">
        <f>SUM(AF4:BE133)</f>
        <v>46626</v>
      </c>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row>
    <row r="135" spans="1:60" ht="57" thickTop="1" thickBot="1" x14ac:dyDescent="0.4">
      <c r="A135" s="20"/>
      <c r="B135" s="34"/>
      <c r="C135" s="35"/>
      <c r="D135" s="88" t="s">
        <v>469</v>
      </c>
      <c r="E135" s="20"/>
      <c r="F135" s="22"/>
      <c r="G135" s="22"/>
      <c r="H135" s="22"/>
      <c r="I135" s="23"/>
      <c r="J135" s="24"/>
      <c r="K135" s="21"/>
      <c r="L135" s="25"/>
      <c r="M135" s="21"/>
      <c r="N135" s="82"/>
      <c r="O135" s="21"/>
      <c r="P135" s="25"/>
      <c r="Q135" s="21"/>
      <c r="R135" s="25"/>
      <c r="S135" s="21"/>
      <c r="T135" s="25"/>
      <c r="U135" s="21"/>
      <c r="V135" s="25"/>
      <c r="W135" s="89" t="s">
        <v>468</v>
      </c>
      <c r="X135" s="31"/>
      <c r="Y135" s="27"/>
      <c r="Z135" s="28"/>
      <c r="AA135" s="28"/>
      <c r="AB135" s="84"/>
      <c r="AC135" s="85"/>
      <c r="AD135" s="90" t="s">
        <v>30</v>
      </c>
      <c r="AE135" s="91" t="s">
        <v>475</v>
      </c>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32"/>
      <c r="BE135" s="32"/>
    </row>
    <row r="136" spans="1:60" ht="24.75" thickTop="1" thickBot="1" x14ac:dyDescent="0.4">
      <c r="A136" s="20"/>
      <c r="B136" s="115" t="s">
        <v>470</v>
      </c>
      <c r="C136" s="116"/>
      <c r="D136" s="92">
        <v>27</v>
      </c>
      <c r="E136" s="20"/>
      <c r="F136" s="22"/>
      <c r="G136" s="22"/>
      <c r="H136" s="22"/>
      <c r="I136" s="23"/>
      <c r="J136" s="24"/>
      <c r="K136" s="21"/>
      <c r="L136" s="25"/>
      <c r="M136" s="21"/>
      <c r="N136" s="82"/>
      <c r="O136" s="21"/>
      <c r="P136" s="25"/>
      <c r="Q136" s="21"/>
      <c r="R136" s="25"/>
      <c r="S136" s="21"/>
      <c r="T136" s="25"/>
      <c r="U136" s="21"/>
      <c r="V136" s="25"/>
      <c r="W136" s="26"/>
      <c r="X136" s="36"/>
      <c r="Y136" s="27"/>
      <c r="Z136" s="28"/>
      <c r="AA136" s="28"/>
      <c r="AB136" s="84"/>
      <c r="AC136" s="93" t="s">
        <v>476</v>
      </c>
      <c r="AD136" s="94">
        <v>295296.82</v>
      </c>
      <c r="AE136" s="36"/>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32"/>
      <c r="BE136" s="32"/>
    </row>
    <row r="137" spans="1:60" ht="27.75" thickTop="1" thickBot="1" x14ac:dyDescent="0.45">
      <c r="A137" s="20"/>
      <c r="B137" s="95" t="s">
        <v>471</v>
      </c>
      <c r="C137" s="96" t="s">
        <v>472</v>
      </c>
      <c r="D137" s="88" t="s">
        <v>473</v>
      </c>
      <c r="E137" s="20"/>
      <c r="F137" s="22"/>
      <c r="G137" s="22"/>
      <c r="H137" s="22"/>
      <c r="I137" s="23"/>
      <c r="J137" s="24"/>
      <c r="K137" s="21"/>
      <c r="L137" s="25"/>
      <c r="M137" s="21"/>
      <c r="N137" s="82"/>
      <c r="O137" s="21"/>
      <c r="P137" s="25"/>
      <c r="Q137" s="21"/>
      <c r="R137" s="25"/>
      <c r="S137" s="21"/>
      <c r="T137" s="25"/>
      <c r="U137" s="21"/>
      <c r="V137" s="25"/>
      <c r="W137" s="26"/>
      <c r="X137" s="36"/>
      <c r="Y137" s="27"/>
      <c r="Z137" s="28"/>
      <c r="AA137" s="28"/>
      <c r="AB137" s="84"/>
      <c r="AC137" s="97" t="s">
        <v>467</v>
      </c>
      <c r="AD137" s="98">
        <f>AD134-AD136</f>
        <v>0</v>
      </c>
      <c r="AE137" s="36"/>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32"/>
      <c r="BE137" s="32"/>
    </row>
    <row r="138" spans="1:60" ht="24.75" thickTop="1" thickBot="1" x14ac:dyDescent="0.4">
      <c r="A138" s="20"/>
      <c r="B138" s="99" t="s">
        <v>65</v>
      </c>
      <c r="C138" s="100">
        <v>16</v>
      </c>
      <c r="D138" s="101">
        <f>C138/D136</f>
        <v>0.59259259259259256</v>
      </c>
      <c r="E138" s="20"/>
      <c r="F138" s="22"/>
      <c r="G138" s="22"/>
      <c r="H138" s="22"/>
      <c r="I138" s="23"/>
      <c r="J138" s="24"/>
      <c r="K138" s="21"/>
      <c r="L138" s="25"/>
      <c r="M138" s="21"/>
      <c r="N138" s="82"/>
      <c r="O138" s="21"/>
      <c r="P138" s="25"/>
      <c r="Q138" s="21"/>
      <c r="R138" s="25"/>
      <c r="S138" s="21"/>
      <c r="T138" s="25"/>
      <c r="U138" s="21"/>
      <c r="V138" s="25"/>
      <c r="W138" s="26"/>
      <c r="X138" s="36"/>
      <c r="Y138" s="27"/>
      <c r="Z138" s="28"/>
      <c r="AA138" s="28"/>
      <c r="AB138" s="102"/>
      <c r="AC138" s="84"/>
      <c r="AD138" s="85"/>
      <c r="AE138" s="36"/>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32"/>
      <c r="BE138" s="32"/>
    </row>
    <row r="139" spans="1:60" ht="27" thickTop="1" thickBot="1" x14ac:dyDescent="0.25">
      <c r="A139" s="20"/>
      <c r="B139" s="103" t="s">
        <v>474</v>
      </c>
      <c r="C139" s="104">
        <v>11</v>
      </c>
      <c r="D139" s="105">
        <f>C139/D136</f>
        <v>0.40740740740740738</v>
      </c>
      <c r="E139" s="20"/>
      <c r="F139" s="22"/>
      <c r="G139" s="22"/>
      <c r="H139" s="22"/>
      <c r="I139" s="23"/>
      <c r="J139" s="24"/>
      <c r="K139" s="21"/>
      <c r="L139" s="25"/>
      <c r="M139" s="21"/>
      <c r="N139" s="82"/>
      <c r="O139" s="21"/>
      <c r="P139" s="25"/>
      <c r="Q139" s="21"/>
      <c r="R139" s="25"/>
      <c r="S139" s="21"/>
      <c r="T139" s="25"/>
      <c r="U139" s="21"/>
      <c r="V139" s="25"/>
      <c r="W139" s="26"/>
      <c r="X139" s="36"/>
      <c r="Y139" s="27"/>
      <c r="Z139" s="28"/>
      <c r="AA139" s="28"/>
      <c r="AB139" s="28"/>
      <c r="AC139" s="28"/>
      <c r="AD139" s="36"/>
      <c r="AE139" s="36"/>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32"/>
      <c r="BE139" s="32"/>
    </row>
    <row r="140" spans="1:60" ht="13.5" thickTop="1" x14ac:dyDescent="0.2"/>
  </sheetData>
  <mergeCells count="2">
    <mergeCell ref="A1:BE1"/>
    <mergeCell ref="B136:C136"/>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38.2015 CONFERIDO E HOMOLOGADO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dc:creator>
  <cp:lastModifiedBy>Admin</cp:lastModifiedBy>
  <dcterms:created xsi:type="dcterms:W3CDTF">2016-10-10T13:23:21Z</dcterms:created>
  <dcterms:modified xsi:type="dcterms:W3CDTF">2016-10-21T13:32:55Z</dcterms:modified>
</cp:coreProperties>
</file>